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putats\Desktop\CA_Domes_priekša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4" i="1" l="1"/>
  <c r="J24" i="1" s="1"/>
  <c r="D24" i="1"/>
  <c r="K24" i="1" s="1"/>
  <c r="L24" i="1" l="1"/>
  <c r="M24" i="1"/>
  <c r="N24" i="1"/>
  <c r="O24" i="1" s="1"/>
  <c r="N47" i="1"/>
  <c r="M47" i="1"/>
  <c r="K47" i="1"/>
  <c r="G47" i="1"/>
  <c r="J47" i="1" s="1"/>
  <c r="N16" i="1"/>
  <c r="K16" i="1"/>
  <c r="G16" i="1"/>
  <c r="L16" i="1" s="1"/>
  <c r="O16" i="1" s="1"/>
  <c r="N15" i="1"/>
  <c r="K15" i="1"/>
  <c r="G15" i="1"/>
  <c r="J15" i="1" s="1"/>
  <c r="L47" i="1" l="1"/>
  <c r="O47" i="1"/>
  <c r="J16" i="1"/>
  <c r="L15" i="1"/>
  <c r="M43" i="1"/>
  <c r="O43" i="1" s="1"/>
  <c r="J43" i="1"/>
  <c r="M45" i="1"/>
  <c r="J34" i="1"/>
  <c r="M34" i="1"/>
  <c r="O34" i="1" s="1"/>
  <c r="M33" i="1"/>
  <c r="O33" i="1" s="1"/>
  <c r="J33" i="1"/>
  <c r="N32" i="1"/>
  <c r="K32" i="1"/>
  <c r="J32" i="1"/>
  <c r="G32" i="1"/>
  <c r="L32" i="1" s="1"/>
  <c r="D23" i="1"/>
  <c r="M46" i="1"/>
  <c r="N45" i="1"/>
  <c r="K45" i="1"/>
  <c r="G45" i="1"/>
  <c r="J45" i="1" s="1"/>
  <c r="N19" i="1"/>
  <c r="K19" i="1"/>
  <c r="G19" i="1"/>
  <c r="J19" i="1" s="1"/>
  <c r="N20" i="1"/>
  <c r="K20" i="1"/>
  <c r="G20" i="1"/>
  <c r="J20" i="1" s="1"/>
  <c r="N21" i="1"/>
  <c r="K21" i="1"/>
  <c r="G21" i="1"/>
  <c r="J21" i="1" s="1"/>
  <c r="O32" i="1" l="1"/>
  <c r="O15" i="1"/>
  <c r="L19" i="1"/>
  <c r="O19" i="1" s="1"/>
  <c r="L45" i="1"/>
  <c r="O45" i="1" s="1"/>
  <c r="L21" i="1"/>
  <c r="O21" i="1" s="1"/>
  <c r="L20" i="1"/>
  <c r="O20" i="1" s="1"/>
  <c r="J41" i="1"/>
  <c r="M41" i="1"/>
  <c r="O41" i="1" s="1"/>
  <c r="J42" i="1"/>
  <c r="M42" i="1"/>
  <c r="O42" i="1" s="1"/>
  <c r="M44" i="1" l="1"/>
  <c r="O44" i="1" s="1"/>
  <c r="J44" i="1"/>
  <c r="N40" i="1"/>
  <c r="K40" i="1"/>
  <c r="G40" i="1"/>
  <c r="L40" i="1" s="1"/>
  <c r="M37" i="1"/>
  <c r="O37" i="1" s="1"/>
  <c r="J37" i="1"/>
  <c r="O40" i="1" l="1"/>
  <c r="J40" i="1"/>
  <c r="J39" i="1"/>
  <c r="D39" i="1"/>
  <c r="M39" i="1" s="1"/>
  <c r="O39" i="1" s="1"/>
  <c r="J38" i="1"/>
  <c r="M38" i="1"/>
  <c r="O38" i="1" s="1"/>
  <c r="J36" i="1"/>
  <c r="N35" i="1"/>
  <c r="K35" i="1"/>
  <c r="G35" i="1"/>
  <c r="J35" i="1" s="1"/>
  <c r="D29" i="1"/>
  <c r="D28" i="1" s="1"/>
  <c r="M28" i="1" s="1"/>
  <c r="O28" i="1" s="1"/>
  <c r="J28" i="1"/>
  <c r="M36" i="1" l="1"/>
  <c r="O36" i="1" s="1"/>
  <c r="L35" i="1"/>
  <c r="O35" i="1" s="1"/>
  <c r="G25" i="1"/>
  <c r="J25" i="1" s="1"/>
  <c r="K25" i="1"/>
  <c r="M25" i="1"/>
  <c r="N25" i="1"/>
  <c r="L25" i="1" l="1"/>
  <c r="O25" i="1" s="1"/>
  <c r="N26" i="1" l="1"/>
  <c r="M26" i="1"/>
  <c r="K26" i="1"/>
  <c r="G26" i="1"/>
  <c r="J26" i="1" s="1"/>
  <c r="L26" i="1" l="1"/>
  <c r="O26" i="1" s="1"/>
  <c r="D30" i="1" l="1"/>
  <c r="G17" i="1"/>
  <c r="G18" i="1"/>
  <c r="N17" i="1" l="1"/>
  <c r="L17" i="1"/>
  <c r="K17" i="1"/>
  <c r="J17" i="1"/>
  <c r="O17" i="1" l="1"/>
  <c r="G27" i="1"/>
  <c r="J27" i="1" l="1"/>
  <c r="K27" i="1"/>
  <c r="L27" i="1"/>
  <c r="N27" i="1"/>
  <c r="N46" i="1"/>
  <c r="K46" i="1"/>
  <c r="G46" i="1"/>
  <c r="J46" i="1" s="1"/>
  <c r="M30" i="1"/>
  <c r="O30" i="1" s="1"/>
  <c r="J30" i="1"/>
  <c r="J29" i="1"/>
  <c r="M29" i="1"/>
  <c r="O29" i="1" s="1"/>
  <c r="G23" i="1"/>
  <c r="M23" i="1"/>
  <c r="G22" i="1"/>
  <c r="N22" i="1"/>
  <c r="J18" i="1"/>
  <c r="K18" i="1"/>
  <c r="M48" i="1" l="1"/>
  <c r="M49" i="1" s="1"/>
  <c r="O27" i="1"/>
  <c r="L22" i="1"/>
  <c r="K22" i="1"/>
  <c r="L46" i="1"/>
  <c r="O46" i="1" s="1"/>
  <c r="N23" i="1"/>
  <c r="L23" i="1"/>
  <c r="L18" i="1"/>
  <c r="K23" i="1"/>
  <c r="K48" i="1" s="1"/>
  <c r="N18" i="1"/>
  <c r="N48" i="1" s="1"/>
  <c r="J22" i="1"/>
  <c r="J23" i="1"/>
  <c r="L48" i="1" l="1"/>
  <c r="N49" i="1"/>
  <c r="L49" i="1"/>
  <c r="K49" i="1"/>
  <c r="O22" i="1"/>
  <c r="O18" i="1"/>
  <c r="O23" i="1"/>
  <c r="O48" i="1" l="1"/>
  <c r="O49" i="1" s="1"/>
  <c r="M50" i="1"/>
  <c r="M51" i="1" l="1"/>
  <c r="K51" i="1" l="1"/>
  <c r="N51" i="1" l="1"/>
  <c r="L51" i="1" l="1"/>
  <c r="O54" i="1" s="1"/>
  <c r="O51" i="1" l="1"/>
  <c r="O53" i="1" l="1"/>
  <c r="O52" i="1"/>
  <c r="O55" i="1" l="1"/>
  <c r="I6" i="1" s="1"/>
</calcChain>
</file>

<file path=xl/sharedStrings.xml><?xml version="1.0" encoding="utf-8"?>
<sst xmlns="http://schemas.openxmlformats.org/spreadsheetml/2006/main" count="116" uniqueCount="92">
  <si>
    <t>Tāmes izmaksas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</si>
  <si>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</si>
  <si>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</si>
  <si>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</si>
  <si>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</si>
  <si>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</si>
  <si>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</si>
  <si>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</si>
  <si>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</si>
  <si>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</si>
  <si>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</si>
  <si>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Materiāli  (euro)</t>
  </si>
  <si>
    <t>Mehānismi (euro)</t>
  </si>
  <si>
    <t>Kopā (euro)</t>
  </si>
  <si>
    <t>Darbietilpība     (c/h)</t>
  </si>
  <si>
    <t>Darba alga      (euro)</t>
  </si>
  <si>
    <t>Materiāli       (euro)</t>
  </si>
  <si>
    <t>Mehānismi      (euro)</t>
  </si>
  <si>
    <t>Summa (euro)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</si>
  <si>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</si>
  <si>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</si>
  <si>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</si>
  <si>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</si>
  <si>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</si>
  <si>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</si>
  <si>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</si>
  <si>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</si>
  <si>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</si>
  <si>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</si>
  <si>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</si>
  <si>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</si>
  <si>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</si>
  <si>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</si>
  <si>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</si>
  <si>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Kopā</t>
  </si>
  <si>
    <t>Tiešās izmaksas kopā</t>
  </si>
  <si>
    <t xml:space="preserve">Darba devēja soc.nodoklis </t>
  </si>
  <si>
    <t>Sastādīja :</t>
  </si>
  <si>
    <t>(paraksts un tā atšifrējums, datums)</t>
  </si>
  <si>
    <t>Lokālā tāme</t>
  </si>
  <si>
    <t>Materiālu transporta un sagādes izdevumi:</t>
  </si>
  <si>
    <t xml:space="preserve">Virsizdevumi </t>
  </si>
  <si>
    <t xml:space="preserve">Peļņa </t>
  </si>
  <si>
    <t>Kopā:</t>
  </si>
  <si>
    <r>
      <t>m</t>
    </r>
    <r>
      <rPr>
        <vertAlign val="superscript"/>
        <sz val="9"/>
        <rFont val="Arial"/>
        <family val="2"/>
        <charset val="186"/>
      </rPr>
      <t>2</t>
    </r>
  </si>
  <si>
    <t>m</t>
  </si>
  <si>
    <t>Betona apmales 100.30.15. uzstādīšana uz betona C16/20 pamata</t>
  </si>
  <si>
    <t>Betona apmales 100.20.8. uzstādīšana uz betona C16/20 pamata</t>
  </si>
  <si>
    <t>Melnzemes līdzinšana, zāliena ierīkošana</t>
  </si>
  <si>
    <t>Bruģakmeņa seguma izbūve</t>
  </si>
  <si>
    <t xml:space="preserve">mazgātā smilts </t>
  </si>
  <si>
    <t>Ietves izbūve</t>
  </si>
  <si>
    <t>bruģakmens 6cm</t>
  </si>
  <si>
    <t>Pildsmilts ieklāšana, blietēšana  un pieved ceļa izbūvēšana  h0,20m</t>
  </si>
  <si>
    <r>
      <t>m</t>
    </r>
    <r>
      <rPr>
        <vertAlign val="superscript"/>
        <sz val="9"/>
        <color indexed="8"/>
        <rFont val="Bookman Old Style"/>
        <family val="1"/>
        <charset val="186"/>
      </rPr>
      <t>3</t>
    </r>
    <r>
      <rPr>
        <sz val="11"/>
        <color indexed="8"/>
        <rFont val="Calibri"/>
        <family val="2"/>
        <charset val="186"/>
      </rPr>
      <t/>
    </r>
  </si>
  <si>
    <r>
      <t>m</t>
    </r>
    <r>
      <rPr>
        <vertAlign val="superscript"/>
        <sz val="9"/>
        <color indexed="8"/>
        <rFont val="Bookman Old Style"/>
        <family val="1"/>
        <charset val="186"/>
      </rPr>
      <t>2</t>
    </r>
  </si>
  <si>
    <r>
      <t>m</t>
    </r>
    <r>
      <rPr>
        <vertAlign val="superscript"/>
        <sz val="9"/>
        <color indexed="8"/>
        <rFont val="Bookman Old Style"/>
        <family val="1"/>
        <charset val="186"/>
      </rPr>
      <t>3</t>
    </r>
  </si>
  <si>
    <r>
      <t>m</t>
    </r>
    <r>
      <rPr>
        <vertAlign val="superscript"/>
        <sz val="9"/>
        <rFont val="Arial"/>
        <family val="2"/>
        <charset val="186"/>
      </rPr>
      <t>3</t>
    </r>
  </si>
  <si>
    <r>
      <t>m</t>
    </r>
    <r>
      <rPr>
        <vertAlign val="superscript"/>
        <sz val="9"/>
        <color indexed="8"/>
        <rFont val="Bookman Old Style"/>
        <family val="1"/>
        <charset val="186"/>
      </rPr>
      <t>2</t>
    </r>
    <r>
      <rPr>
        <sz val="11"/>
        <color indexed="8"/>
        <rFont val="Calibri"/>
        <family val="2"/>
        <charset val="186"/>
      </rPr>
      <t/>
    </r>
  </si>
  <si>
    <t>Šķembu ieklāšana, blietēšana un pieved ceļa izbūvēšana h0,15m</t>
  </si>
  <si>
    <t>Pavisam kopā:</t>
  </si>
  <si>
    <t>Objekta adrese :  Melioratoru iela 1,Koknese, Kokneses pagasts, Kokneses novads. LV-5113</t>
  </si>
  <si>
    <t>Sienu demontēšana un utilizācija</t>
  </si>
  <si>
    <t>Armatūra 8mm</t>
  </si>
  <si>
    <t>t/m</t>
  </si>
  <si>
    <t>gab</t>
  </si>
  <si>
    <t>Dekoratīvais sienu bloks DB9</t>
  </si>
  <si>
    <t>Betons</t>
  </si>
  <si>
    <t>Apdares plāksnes  DP1</t>
  </si>
  <si>
    <t>Soliņu izbūbe</t>
  </si>
  <si>
    <t xml:space="preserve">Betona kājas </t>
  </si>
  <si>
    <t>Dēļu klājs</t>
  </si>
  <si>
    <t>Dažādi darbi</t>
  </si>
  <si>
    <t>Lielo betoma apmaļu demontēšana un utilizācija</t>
  </si>
  <si>
    <t>Betona plātņu demontēšana un utilizācija</t>
  </si>
  <si>
    <t>Veco kāpņu demontēšana un utilizācija</t>
  </si>
  <si>
    <t>Lietus ūdens kanalizācija aku vāku līmeņošana</t>
  </si>
  <si>
    <t>Atbalsta sienas izbūvēšana no blokiem 22.35t/m</t>
  </si>
  <si>
    <t>Atbalsta sienas pamatnes 22.35t/m</t>
  </si>
  <si>
    <t>Palīgmatriāli</t>
  </si>
  <si>
    <t>kompl</t>
  </si>
  <si>
    <t>krāsainais bruģakmens 6cm(sarkans)</t>
  </si>
  <si>
    <t xml:space="preserve">Vecā bruģakmeņa noņemšana un sakraušana uz paletēm un pārvietot 5km attālumā(pasūtītāja norādītā novietnē) </t>
  </si>
  <si>
    <t xml:space="preserve">Pamatnes norakšana, grunts pārvietošana un pārvietot 5km attālumā(pasūtītāja norādītā novietnē atbērtnē) </t>
  </si>
  <si>
    <t xml:space="preserve">Egļu nozāģēšana </t>
  </si>
  <si>
    <t>Veco stādījumu izrakšana</t>
  </si>
  <si>
    <t>obj</t>
  </si>
  <si>
    <t>Karoga mastu demontāža un montāža atpakaļ</t>
  </si>
  <si>
    <t>Objekta nosaukums : Kokneses novada domes priekšlaukuma labiekārtošana</t>
  </si>
  <si>
    <t xml:space="preserve">Izpildītājs: </t>
  </si>
  <si>
    <t>Tāme sastādīta : 2019.gada _________________</t>
  </si>
  <si>
    <r>
      <t xml:space="preserve">Pasūtītājs: </t>
    </r>
    <r>
      <rPr>
        <b/>
        <sz val="10"/>
        <rFont val="Arial"/>
        <family val="2"/>
        <charset val="186"/>
      </rPr>
      <t>Kokneses novada dom</t>
    </r>
    <r>
      <rPr>
        <sz val="10"/>
        <rFont val="Arial"/>
        <family val="2"/>
        <charset val="186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</si>
</sst>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vertAlign val="superscript"/>
      <sz val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Symbol"/>
      <family val="1"/>
      <charset val="2"/>
    </font>
    <font>
      <sz val="11"/>
      <color indexed="8"/>
      <name val="Calibri"/>
      <family val="2"/>
      <charset val="186"/>
    </font>
    <font>
      <sz val="9"/>
      <color theme="1"/>
      <name val="Bookman Old Style"/>
      <family val="1"/>
      <charset val="186"/>
    </font>
    <font>
      <vertAlign val="superscript"/>
      <sz val="9"/>
      <color indexed="8"/>
      <name val="Bookman Old Style"/>
      <family val="1"/>
      <charset val="186"/>
    </font>
    <font>
      <sz val="9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0" fontId="3" fillId="0" borderId="0"/>
  </cellStyleXfs>
  <cellXfs count="129">
    <xf numFmtId="0" fontId="0" fillId="0" borderId="0" xfId="0"/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/>
    <xf numFmtId="10" fontId="7" fillId="0" borderId="3" xfId="0" applyNumberFormat="1" applyFont="1" applyBorder="1"/>
    <xf numFmtId="2" fontId="7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5" fillId="0" borderId="0" xfId="0" applyFont="1"/>
    <xf numFmtId="0" fontId="6" fillId="0" borderId="0" xfId="0" applyFont="1" applyBorder="1"/>
    <xf numFmtId="0" fontId="0" fillId="2" borderId="0" xfId="0" applyFill="1"/>
    <xf numFmtId="2" fontId="5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0" borderId="0" xfId="0" applyBorder="1"/>
    <xf numFmtId="49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2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/>
    <xf numFmtId="2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justify"/>
    </xf>
    <xf numFmtId="0" fontId="6" fillId="3" borderId="4" xfId="0" applyFont="1" applyFill="1" applyBorder="1" applyAlignment="1">
      <alignment vertical="justify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2" fontId="16" fillId="2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justify"/>
    </xf>
    <xf numFmtId="2" fontId="6" fillId="0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justify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16" fillId="2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0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Normal 2" xfId="2"/>
    <cellStyle name="Normal 3" xfId="1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zoomScaleNormal="100" workbookViewId="0">
      <selection activeCell="B67" sqref="B67"/>
    </sheetView>
  </sheetViews>
  <sheetFormatPr defaultRowHeight="15" outlineLevelRow="2" x14ac:dyDescent="0.25"/>
  <cols>
    <col min="1" max="1" width="5" customWidth="1"/>
    <col min="2" max="2" width="43" customWidth="1"/>
    <col min="3" max="3" width="5.7109375" customWidth="1"/>
    <col min="4" max="4" width="7.140625" customWidth="1"/>
    <col min="5" max="5" width="5.140625" customWidth="1"/>
    <col min="6" max="6" width="6.42578125" customWidth="1"/>
    <col min="7" max="7" width="6.140625" customWidth="1"/>
    <col min="8" max="8" width="7.7109375" customWidth="1"/>
    <col min="9" max="9" width="6.7109375" customWidth="1"/>
    <col min="10" max="10" width="7.42578125" customWidth="1"/>
    <col min="11" max="11" width="8" customWidth="1"/>
    <col min="12" max="12" width="8.7109375" customWidth="1"/>
    <col min="13" max="13" width="8.28515625" customWidth="1"/>
    <col min="14" max="14" width="7.85546875" customWidth="1"/>
    <col min="15" max="15" width="9" customWidth="1"/>
    <col min="16" max="16" width="11.42578125" customWidth="1"/>
  </cols>
  <sheetData>
    <row r="1" spans="1:17" ht="15" customHeight="1" x14ac:dyDescent="0.25">
      <c r="A1" s="77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8"/>
    </row>
    <row r="2" spans="1:17" ht="2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x14ac:dyDescent="0.25">
      <c r="A3" s="1" t="s">
        <v>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A4" s="1" t="s">
        <v>88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1" t="s">
        <v>61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A6" s="1"/>
      <c r="B6" s="1"/>
      <c r="C6" s="1"/>
      <c r="D6" s="1"/>
      <c r="E6" s="1"/>
      <c r="F6" s="66" t="s">
        <v>0</v>
      </c>
      <c r="G6" s="66"/>
      <c r="H6" s="66"/>
      <c r="I6" s="65">
        <f>O55</f>
        <v>0</v>
      </c>
      <c r="J6" s="65"/>
      <c r="K6" s="3" t="s">
        <v>1</v>
      </c>
      <c r="L6" s="3"/>
      <c r="M6" s="3"/>
      <c r="N6" s="1"/>
      <c r="O6" s="1"/>
      <c r="P6" s="1"/>
    </row>
    <row r="7" spans="1:17" x14ac:dyDescent="0.25">
      <c r="A7" s="1"/>
      <c r="B7" s="1"/>
      <c r="C7" s="1"/>
      <c r="D7" s="1"/>
      <c r="E7" s="1"/>
      <c r="F7" s="45"/>
      <c r="G7" s="45"/>
      <c r="H7" s="45"/>
      <c r="I7" s="2"/>
      <c r="J7" s="2"/>
      <c r="K7" s="3"/>
      <c r="L7" s="3"/>
      <c r="M7" s="3"/>
      <c r="N7" s="1"/>
      <c r="O7" s="1"/>
      <c r="P7" s="1"/>
    </row>
    <row r="8" spans="1:17" outlineLevel="1" x14ac:dyDescent="0.25">
      <c r="A8" s="1" t="s">
        <v>89</v>
      </c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3"/>
      <c r="N8" s="1"/>
      <c r="O8" s="1"/>
      <c r="P8" s="1"/>
    </row>
    <row r="9" spans="1:17" outlineLevel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3"/>
      <c r="N9" s="1"/>
      <c r="O9" s="1"/>
      <c r="P9" s="1"/>
    </row>
    <row r="10" spans="1:17" x14ac:dyDescent="0.25">
      <c r="A10" s="1"/>
      <c r="B10" s="1"/>
      <c r="C10" s="1"/>
      <c r="D10" s="1"/>
      <c r="E10" s="1"/>
      <c r="F10" s="1"/>
      <c r="G10" s="43" t="s">
        <v>90</v>
      </c>
      <c r="H10" s="43"/>
      <c r="I10" s="43"/>
      <c r="J10" s="43"/>
      <c r="K10" s="1"/>
      <c r="L10" s="1"/>
      <c r="M10" s="1"/>
      <c r="N10" s="1"/>
      <c r="O10" s="1"/>
      <c r="P10" s="1"/>
      <c r="Q10" s="39"/>
    </row>
    <row r="11" spans="1:17" x14ac:dyDescent="0.25">
      <c r="A11" s="11"/>
      <c r="B11" s="11"/>
      <c r="C11" s="11"/>
      <c r="D11" s="11"/>
      <c r="E11" s="78" t="s">
        <v>2</v>
      </c>
      <c r="F11" s="78"/>
      <c r="G11" s="78"/>
      <c r="H11" s="78"/>
      <c r="I11" s="78"/>
      <c r="J11" s="78"/>
      <c r="K11" s="78" t="s">
        <v>3</v>
      </c>
      <c r="L11" s="78"/>
      <c r="M11" s="78"/>
      <c r="N11" s="78"/>
      <c r="O11" s="78"/>
      <c r="P11" s="29"/>
      <c r="Q11" s="35"/>
    </row>
    <row r="12" spans="1:17" ht="78" customHeight="1" x14ac:dyDescent="0.25">
      <c r="A12" s="23" t="s">
        <v>4</v>
      </c>
      <c r="B12" s="7" t="s">
        <v>5</v>
      </c>
      <c r="C12" s="23" t="s">
        <v>6</v>
      </c>
      <c r="D12" s="23" t="s">
        <v>7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13</v>
      </c>
      <c r="K12" s="5" t="s">
        <v>14</v>
      </c>
      <c r="L12" s="5" t="s">
        <v>15</v>
      </c>
      <c r="M12" s="5" t="s">
        <v>16</v>
      </c>
      <c r="N12" s="5" t="s">
        <v>17</v>
      </c>
      <c r="O12" s="5" t="s">
        <v>18</v>
      </c>
      <c r="P12" s="30"/>
      <c r="Q12" s="35"/>
    </row>
    <row r="13" spans="1:17" ht="12.75" customHeight="1" x14ac:dyDescent="0.25">
      <c r="A13" s="22" t="s">
        <v>19</v>
      </c>
      <c r="B13" s="22" t="s">
        <v>20</v>
      </c>
      <c r="C13" s="22" t="s">
        <v>21</v>
      </c>
      <c r="D13" s="22" t="s">
        <v>22</v>
      </c>
      <c r="E13" s="22" t="s">
        <v>23</v>
      </c>
      <c r="F13" s="22" t="s">
        <v>24</v>
      </c>
      <c r="G13" s="22" t="s">
        <v>25</v>
      </c>
      <c r="H13" s="22" t="s">
        <v>26</v>
      </c>
      <c r="I13" s="22" t="s">
        <v>27</v>
      </c>
      <c r="J13" s="22" t="s">
        <v>28</v>
      </c>
      <c r="K13" s="22" t="s">
        <v>29</v>
      </c>
      <c r="L13" s="22" t="s">
        <v>30</v>
      </c>
      <c r="M13" s="22" t="s">
        <v>31</v>
      </c>
      <c r="N13" s="22" t="s">
        <v>32</v>
      </c>
      <c r="O13" s="36" t="s">
        <v>33</v>
      </c>
      <c r="P13" s="31"/>
      <c r="Q13" s="35"/>
    </row>
    <row r="14" spans="1:17" s="18" customFormat="1" x14ac:dyDescent="0.25">
      <c r="A14" s="42">
        <v>1</v>
      </c>
      <c r="B14" s="41" t="s">
        <v>51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32"/>
      <c r="Q14" s="27"/>
    </row>
    <row r="15" spans="1:17" s="18" customFormat="1" x14ac:dyDescent="0.25">
      <c r="A15" s="6">
        <v>1.1000000000000001</v>
      </c>
      <c r="B15" s="52" t="s">
        <v>84</v>
      </c>
      <c r="C15" s="53" t="s">
        <v>65</v>
      </c>
      <c r="D15" s="54">
        <v>3</v>
      </c>
      <c r="E15" s="48"/>
      <c r="F15" s="49"/>
      <c r="G15" s="49">
        <f t="shared" ref="G15:G16" si="0">ROUND(F15*E15,2)*1.2409</f>
        <v>0</v>
      </c>
      <c r="H15" s="50"/>
      <c r="I15" s="49"/>
      <c r="J15" s="48">
        <f>ROUND(I15+H15+G15,2)</f>
        <v>0</v>
      </c>
      <c r="K15" s="49">
        <f>ROUND(E15*D15,2)</f>
        <v>0</v>
      </c>
      <c r="L15" s="49">
        <f>ROUND(G15*D15,2)</f>
        <v>0</v>
      </c>
      <c r="M15" s="49"/>
      <c r="N15" s="49">
        <f>ROUND(I15*D15,2)</f>
        <v>0</v>
      </c>
      <c r="O15" s="49">
        <f>ROUND(N15+M15+L15,2)</f>
        <v>0</v>
      </c>
      <c r="P15" s="32"/>
      <c r="Q15" s="27"/>
    </row>
    <row r="16" spans="1:17" s="18" customFormat="1" x14ac:dyDescent="0.25">
      <c r="A16" s="6">
        <v>1.2</v>
      </c>
      <c r="B16" s="52" t="s">
        <v>85</v>
      </c>
      <c r="C16" s="53" t="s">
        <v>86</v>
      </c>
      <c r="D16" s="54">
        <v>1</v>
      </c>
      <c r="E16" s="48"/>
      <c r="F16" s="49"/>
      <c r="G16" s="49">
        <f t="shared" si="0"/>
        <v>0</v>
      </c>
      <c r="H16" s="50"/>
      <c r="I16" s="49"/>
      <c r="J16" s="48">
        <f>ROUND(I16+H16+G16,2)</f>
        <v>0</v>
      </c>
      <c r="K16" s="49">
        <f>ROUND(E16*D16,2)</f>
        <v>0</v>
      </c>
      <c r="L16" s="49">
        <f>ROUND(G16*D16,2)</f>
        <v>0</v>
      </c>
      <c r="M16" s="49"/>
      <c r="N16" s="49">
        <f>ROUND(I16*D16,2)</f>
        <v>0</v>
      </c>
      <c r="O16" s="49">
        <f>ROUND(N16+M16+L16,2)</f>
        <v>0</v>
      </c>
      <c r="P16" s="32"/>
      <c r="Q16" s="27"/>
    </row>
    <row r="17" spans="1:17" s="18" customFormat="1" ht="36" x14ac:dyDescent="0.25">
      <c r="A17" s="6">
        <v>1.3</v>
      </c>
      <c r="B17" s="61" t="s">
        <v>82</v>
      </c>
      <c r="C17" s="53" t="s">
        <v>55</v>
      </c>
      <c r="D17" s="54">
        <v>158.41999999999999</v>
      </c>
      <c r="E17" s="48"/>
      <c r="F17" s="49"/>
      <c r="G17" s="49">
        <f t="shared" ref="G17:G18" si="1">ROUND(F17*E17,2)*1.2409</f>
        <v>0</v>
      </c>
      <c r="H17" s="50"/>
      <c r="I17" s="49"/>
      <c r="J17" s="48">
        <f t="shared" ref="J17:J24" si="2">ROUND(I17+H17+G17,2)</f>
        <v>0</v>
      </c>
      <c r="K17" s="49">
        <f t="shared" ref="K17:K24" si="3">ROUND(E17*D17,2)</f>
        <v>0</v>
      </c>
      <c r="L17" s="49">
        <f t="shared" ref="L17:L24" si="4">ROUND(G17*D17,2)</f>
        <v>0</v>
      </c>
      <c r="M17" s="49"/>
      <c r="N17" s="49">
        <f t="shared" ref="N17:N24" si="5">ROUND(I17*D17,2)</f>
        <v>0</v>
      </c>
      <c r="O17" s="49">
        <f t="shared" ref="O17:O24" si="6">ROUND(N17+M17+L17,2)</f>
        <v>0</v>
      </c>
      <c r="P17" s="32"/>
      <c r="Q17" s="27"/>
    </row>
    <row r="18" spans="1:17" s="18" customFormat="1" ht="36" x14ac:dyDescent="0.25">
      <c r="A18" s="6">
        <v>1.4</v>
      </c>
      <c r="B18" s="61" t="s">
        <v>83</v>
      </c>
      <c r="C18" s="53" t="s">
        <v>54</v>
      </c>
      <c r="D18" s="54">
        <v>27</v>
      </c>
      <c r="E18" s="48"/>
      <c r="F18" s="49"/>
      <c r="G18" s="49">
        <f t="shared" si="1"/>
        <v>0</v>
      </c>
      <c r="H18" s="50"/>
      <c r="I18" s="49"/>
      <c r="J18" s="48">
        <f t="shared" si="2"/>
        <v>0</v>
      </c>
      <c r="K18" s="49">
        <f t="shared" si="3"/>
        <v>0</v>
      </c>
      <c r="L18" s="49">
        <f t="shared" si="4"/>
        <v>0</v>
      </c>
      <c r="M18" s="49"/>
      <c r="N18" s="49">
        <f t="shared" si="5"/>
        <v>0</v>
      </c>
      <c r="O18" s="49">
        <f t="shared" si="6"/>
        <v>0</v>
      </c>
      <c r="P18" s="32"/>
      <c r="Q18" s="27"/>
    </row>
    <row r="19" spans="1:17" s="18" customFormat="1" x14ac:dyDescent="0.25">
      <c r="A19" s="6">
        <v>1.5</v>
      </c>
      <c r="B19" s="52" t="s">
        <v>75</v>
      </c>
      <c r="C19" s="53" t="s">
        <v>56</v>
      </c>
      <c r="D19" s="54">
        <v>0.57999999999999996</v>
      </c>
      <c r="E19" s="48"/>
      <c r="F19" s="49"/>
      <c r="G19" s="49">
        <f t="shared" ref="G19:G23" si="7">ROUND(F19*E19,2)*1.2409</f>
        <v>0</v>
      </c>
      <c r="H19" s="50"/>
      <c r="I19" s="49"/>
      <c r="J19" s="48">
        <f t="shared" si="2"/>
        <v>0</v>
      </c>
      <c r="K19" s="49">
        <f t="shared" si="3"/>
        <v>0</v>
      </c>
      <c r="L19" s="49">
        <f t="shared" si="4"/>
        <v>0</v>
      </c>
      <c r="M19" s="49"/>
      <c r="N19" s="49">
        <f t="shared" si="5"/>
        <v>0</v>
      </c>
      <c r="O19" s="49">
        <f t="shared" si="6"/>
        <v>0</v>
      </c>
      <c r="P19" s="32"/>
      <c r="Q19" s="27"/>
    </row>
    <row r="20" spans="1:17" s="18" customFormat="1" x14ac:dyDescent="0.25">
      <c r="A20" s="6">
        <v>1.6</v>
      </c>
      <c r="B20" s="52" t="s">
        <v>74</v>
      </c>
      <c r="C20" s="53" t="s">
        <v>56</v>
      </c>
      <c r="D20" s="54">
        <v>4.5999999999999996</v>
      </c>
      <c r="E20" s="48"/>
      <c r="F20" s="49"/>
      <c r="G20" s="49">
        <f t="shared" si="7"/>
        <v>0</v>
      </c>
      <c r="H20" s="50"/>
      <c r="I20" s="49"/>
      <c r="J20" s="48">
        <f t="shared" si="2"/>
        <v>0</v>
      </c>
      <c r="K20" s="49">
        <f t="shared" si="3"/>
        <v>0</v>
      </c>
      <c r="L20" s="49">
        <f t="shared" si="4"/>
        <v>0</v>
      </c>
      <c r="M20" s="49"/>
      <c r="N20" s="49">
        <f t="shared" si="5"/>
        <v>0</v>
      </c>
      <c r="O20" s="49">
        <f t="shared" si="6"/>
        <v>0</v>
      </c>
      <c r="P20" s="32"/>
      <c r="Q20" s="27"/>
    </row>
    <row r="21" spans="1:17" s="18" customFormat="1" x14ac:dyDescent="0.25">
      <c r="A21" s="6">
        <v>1.7</v>
      </c>
      <c r="B21" s="52" t="s">
        <v>73</v>
      </c>
      <c r="C21" s="53" t="s">
        <v>56</v>
      </c>
      <c r="D21" s="54">
        <v>1.93</v>
      </c>
      <c r="E21" s="48"/>
      <c r="F21" s="49"/>
      <c r="G21" s="49">
        <f t="shared" si="7"/>
        <v>0</v>
      </c>
      <c r="H21" s="50"/>
      <c r="I21" s="49"/>
      <c r="J21" s="48">
        <f t="shared" si="2"/>
        <v>0</v>
      </c>
      <c r="K21" s="49">
        <f t="shared" si="3"/>
        <v>0</v>
      </c>
      <c r="L21" s="49">
        <f t="shared" si="4"/>
        <v>0</v>
      </c>
      <c r="M21" s="49"/>
      <c r="N21" s="49">
        <f t="shared" si="5"/>
        <v>0</v>
      </c>
      <c r="O21" s="49">
        <f t="shared" si="6"/>
        <v>0</v>
      </c>
      <c r="P21" s="32"/>
      <c r="Q21" s="27"/>
    </row>
    <row r="22" spans="1:17" s="18" customFormat="1" x14ac:dyDescent="0.25">
      <c r="A22" s="6">
        <v>1.8</v>
      </c>
      <c r="B22" s="52" t="s">
        <v>62</v>
      </c>
      <c r="C22" s="53" t="s">
        <v>56</v>
      </c>
      <c r="D22" s="54">
        <v>13.98</v>
      </c>
      <c r="E22" s="48"/>
      <c r="F22" s="49"/>
      <c r="G22" s="49">
        <f t="shared" si="7"/>
        <v>0</v>
      </c>
      <c r="H22" s="50"/>
      <c r="I22" s="49"/>
      <c r="J22" s="48">
        <f t="shared" si="2"/>
        <v>0</v>
      </c>
      <c r="K22" s="49">
        <f t="shared" si="3"/>
        <v>0</v>
      </c>
      <c r="L22" s="49">
        <f t="shared" si="4"/>
        <v>0</v>
      </c>
      <c r="M22" s="49"/>
      <c r="N22" s="49">
        <f t="shared" si="5"/>
        <v>0</v>
      </c>
      <c r="O22" s="49">
        <f t="shared" si="6"/>
        <v>0</v>
      </c>
      <c r="P22" s="32"/>
      <c r="Q22" s="27"/>
    </row>
    <row r="23" spans="1:17" s="18" customFormat="1" ht="24" x14ac:dyDescent="0.25">
      <c r="A23" s="6">
        <v>1.9</v>
      </c>
      <c r="B23" s="55" t="s">
        <v>53</v>
      </c>
      <c r="C23" s="53" t="s">
        <v>56</v>
      </c>
      <c r="D23" s="58">
        <f>(D27*0.2)*1.1</f>
        <v>45.1</v>
      </c>
      <c r="E23" s="38"/>
      <c r="F23" s="49"/>
      <c r="G23" s="49">
        <f t="shared" si="7"/>
        <v>0</v>
      </c>
      <c r="H23" s="50"/>
      <c r="I23" s="49"/>
      <c r="J23" s="48">
        <f t="shared" si="2"/>
        <v>0</v>
      </c>
      <c r="K23" s="49">
        <f t="shared" si="3"/>
        <v>0</v>
      </c>
      <c r="L23" s="49">
        <f t="shared" si="4"/>
        <v>0</v>
      </c>
      <c r="M23" s="49">
        <f>ROUND(H23*D23,2)*1.07</f>
        <v>0</v>
      </c>
      <c r="N23" s="49">
        <f t="shared" si="5"/>
        <v>0</v>
      </c>
      <c r="O23" s="49">
        <f t="shared" si="6"/>
        <v>0</v>
      </c>
      <c r="P23" s="32"/>
      <c r="Q23" s="27"/>
    </row>
    <row r="24" spans="1:17" s="18" customFormat="1" ht="24" x14ac:dyDescent="0.25">
      <c r="A24" s="6">
        <v>1.7</v>
      </c>
      <c r="B24" s="56" t="s">
        <v>59</v>
      </c>
      <c r="C24" s="53" t="s">
        <v>56</v>
      </c>
      <c r="D24" s="58">
        <f>(45*0.15)*1.45</f>
        <v>9.7874999999999996</v>
      </c>
      <c r="E24" s="48"/>
      <c r="F24" s="49"/>
      <c r="G24" s="49">
        <f>ROUND(F24*E24,2)*1.2409</f>
        <v>0</v>
      </c>
      <c r="H24" s="50"/>
      <c r="I24" s="49"/>
      <c r="J24" s="48">
        <f t="shared" si="2"/>
        <v>0</v>
      </c>
      <c r="K24" s="49">
        <f t="shared" si="3"/>
        <v>0</v>
      </c>
      <c r="L24" s="49">
        <f t="shared" si="4"/>
        <v>0</v>
      </c>
      <c r="M24" s="49">
        <f>ROUND(H24*D24,2)*1.07</f>
        <v>0</v>
      </c>
      <c r="N24" s="49">
        <f t="shared" si="5"/>
        <v>0</v>
      </c>
      <c r="O24" s="49">
        <f t="shared" si="6"/>
        <v>0</v>
      </c>
      <c r="P24" s="32"/>
      <c r="Q24" s="27"/>
    </row>
    <row r="25" spans="1:17" s="18" customFormat="1" ht="24" x14ac:dyDescent="0.25">
      <c r="A25" s="6">
        <v>1.1100000000000001</v>
      </c>
      <c r="B25" s="47" t="s">
        <v>47</v>
      </c>
      <c r="C25" s="6" t="s">
        <v>45</v>
      </c>
      <c r="D25" s="6">
        <v>98</v>
      </c>
      <c r="E25" s="48"/>
      <c r="F25" s="49"/>
      <c r="G25" s="49">
        <f t="shared" ref="G25:G26" si="8">ROUND(F25*E25,2)</f>
        <v>0</v>
      </c>
      <c r="H25" s="50"/>
      <c r="I25" s="49"/>
      <c r="J25" s="48">
        <f t="shared" ref="J25:J26" si="9">ROUND(I25+H25+G25,2)</f>
        <v>0</v>
      </c>
      <c r="K25" s="49">
        <f t="shared" ref="K25:K26" si="10">ROUND(E25*D25,2)</f>
        <v>0</v>
      </c>
      <c r="L25" s="49">
        <f t="shared" ref="L25:L26" si="11">ROUND(G25*D25,2)</f>
        <v>0</v>
      </c>
      <c r="M25" s="49">
        <f t="shared" ref="M25:M26" si="12">ROUND(H25*D25,2)</f>
        <v>0</v>
      </c>
      <c r="N25" s="49">
        <f t="shared" ref="N25:N26" si="13">ROUND(I25*D25,2)</f>
        <v>0</v>
      </c>
      <c r="O25" s="49">
        <f t="shared" ref="O25:O26" si="14">ROUND(N25+M25+L25,2)</f>
        <v>0</v>
      </c>
      <c r="P25" s="32"/>
      <c r="Q25" s="27"/>
    </row>
    <row r="26" spans="1:17" s="18" customFormat="1" ht="24" x14ac:dyDescent="0.25">
      <c r="A26" s="49">
        <v>1.1200000000000001</v>
      </c>
      <c r="B26" s="47" t="s">
        <v>46</v>
      </c>
      <c r="C26" s="6" t="s">
        <v>45</v>
      </c>
      <c r="D26" s="6">
        <v>40</v>
      </c>
      <c r="E26" s="48"/>
      <c r="F26" s="49"/>
      <c r="G26" s="49">
        <f t="shared" si="8"/>
        <v>0</v>
      </c>
      <c r="H26" s="50"/>
      <c r="I26" s="49"/>
      <c r="J26" s="48">
        <f t="shared" si="9"/>
        <v>0</v>
      </c>
      <c r="K26" s="49">
        <f t="shared" si="10"/>
        <v>0</v>
      </c>
      <c r="L26" s="49">
        <f t="shared" si="11"/>
        <v>0</v>
      </c>
      <c r="M26" s="49">
        <f t="shared" si="12"/>
        <v>0</v>
      </c>
      <c r="N26" s="49">
        <f t="shared" si="13"/>
        <v>0</v>
      </c>
      <c r="O26" s="49">
        <f t="shared" si="14"/>
        <v>0</v>
      </c>
      <c r="P26" s="32"/>
      <c r="Q26" s="27"/>
    </row>
    <row r="27" spans="1:17" s="18" customFormat="1" ht="12.75" customHeight="1" x14ac:dyDescent="0.25">
      <c r="A27" s="6">
        <v>1.1299999999999999</v>
      </c>
      <c r="B27" s="52" t="s">
        <v>49</v>
      </c>
      <c r="C27" s="57" t="s">
        <v>44</v>
      </c>
      <c r="D27" s="58">
        <v>205</v>
      </c>
      <c r="E27" s="48"/>
      <c r="F27" s="49"/>
      <c r="G27" s="49">
        <f t="shared" ref="G27" si="15">ROUND(F27*E27,2)</f>
        <v>0</v>
      </c>
      <c r="H27" s="50"/>
      <c r="I27" s="49"/>
      <c r="J27" s="48">
        <f>ROUND(I27+H27+G27,2)</f>
        <v>0</v>
      </c>
      <c r="K27" s="49">
        <f>ROUND(E27*D27,2)</f>
        <v>0</v>
      </c>
      <c r="L27" s="49">
        <f>ROUND(G27*D27,2)</f>
        <v>0</v>
      </c>
      <c r="M27" s="49"/>
      <c r="N27" s="49">
        <f>ROUND(I27*D27,2)</f>
        <v>0</v>
      </c>
      <c r="O27" s="49">
        <f t="shared" ref="O27:O30" si="16">ROUND(N27+M27+L27,2)</f>
        <v>0</v>
      </c>
      <c r="P27" s="32"/>
      <c r="Q27" s="27"/>
    </row>
    <row r="28" spans="1:17" s="18" customFormat="1" ht="13.5" customHeight="1" x14ac:dyDescent="0.25">
      <c r="A28" s="51"/>
      <c r="B28" s="59" t="s">
        <v>52</v>
      </c>
      <c r="C28" s="57" t="s">
        <v>44</v>
      </c>
      <c r="D28" s="60">
        <f>(D27+(D27*10%))-D29</f>
        <v>164</v>
      </c>
      <c r="E28" s="38"/>
      <c r="F28" s="40"/>
      <c r="G28" s="40"/>
      <c r="H28" s="40"/>
      <c r="I28" s="40"/>
      <c r="J28" s="48">
        <f>ROUND(I28+H28+G28,2)</f>
        <v>0</v>
      </c>
      <c r="K28" s="40"/>
      <c r="L28" s="40"/>
      <c r="M28" s="40">
        <f>ROUND(H28*D28,2)</f>
        <v>0</v>
      </c>
      <c r="N28" s="40"/>
      <c r="O28" s="49">
        <f t="shared" ref="O28" si="17">ROUND(N28+M28+L28,2)</f>
        <v>0</v>
      </c>
      <c r="P28" s="32"/>
      <c r="Q28" s="27"/>
    </row>
    <row r="29" spans="1:17" s="18" customFormat="1" ht="13.5" customHeight="1" x14ac:dyDescent="0.25">
      <c r="A29" s="51"/>
      <c r="B29" s="59" t="s">
        <v>81</v>
      </c>
      <c r="C29" s="57" t="s">
        <v>44</v>
      </c>
      <c r="D29" s="60">
        <f>D27*30%</f>
        <v>61.5</v>
      </c>
      <c r="E29" s="38"/>
      <c r="F29" s="40"/>
      <c r="G29" s="40"/>
      <c r="H29" s="40"/>
      <c r="I29" s="40"/>
      <c r="J29" s="48">
        <f>ROUND(I29+H29+G29,2)</f>
        <v>0</v>
      </c>
      <c r="K29" s="40"/>
      <c r="L29" s="40"/>
      <c r="M29" s="40">
        <f>ROUND(H29*D29,2)</f>
        <v>0</v>
      </c>
      <c r="N29" s="40"/>
      <c r="O29" s="49">
        <f t="shared" si="16"/>
        <v>0</v>
      </c>
      <c r="P29" s="32"/>
      <c r="Q29" s="27"/>
    </row>
    <row r="30" spans="1:17" ht="12.75" customHeight="1" x14ac:dyDescent="0.25">
      <c r="A30" s="51"/>
      <c r="B30" s="59" t="s">
        <v>50</v>
      </c>
      <c r="C30" s="57" t="s">
        <v>57</v>
      </c>
      <c r="D30" s="60">
        <f>(D27*0.04)</f>
        <v>8.1999999999999993</v>
      </c>
      <c r="E30" s="38"/>
      <c r="F30" s="40"/>
      <c r="G30" s="40"/>
      <c r="H30" s="40"/>
      <c r="I30" s="40"/>
      <c r="J30" s="48">
        <f>ROUND(I30+H30+G30,2)</f>
        <v>0</v>
      </c>
      <c r="K30" s="40"/>
      <c r="L30" s="40"/>
      <c r="M30" s="40">
        <f>ROUND(H30*D30,2)</f>
        <v>0</v>
      </c>
      <c r="N30" s="40"/>
      <c r="O30" s="49">
        <f t="shared" si="16"/>
        <v>0</v>
      </c>
    </row>
    <row r="31" spans="1:17" s="18" customFormat="1" x14ac:dyDescent="0.25">
      <c r="A31" s="42">
        <v>2</v>
      </c>
      <c r="B31" s="41" t="s">
        <v>72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32"/>
      <c r="Q31" s="27"/>
    </row>
    <row r="32" spans="1:17" ht="12.75" customHeight="1" x14ac:dyDescent="0.25">
      <c r="A32" s="6">
        <v>2.1</v>
      </c>
      <c r="B32" s="52" t="s">
        <v>78</v>
      </c>
      <c r="C32" s="53" t="s">
        <v>58</v>
      </c>
      <c r="D32" s="54">
        <v>14.56</v>
      </c>
      <c r="E32" s="38"/>
      <c r="F32" s="49"/>
      <c r="G32" s="49">
        <f>ROUND(F32*E32,2)*1.2409</f>
        <v>0</v>
      </c>
      <c r="H32" s="50"/>
      <c r="I32" s="49"/>
      <c r="J32" s="48">
        <f t="shared" ref="J32:J34" si="18">ROUND(I32+H32+G32,2)</f>
        <v>0</v>
      </c>
      <c r="K32" s="49">
        <f>ROUND(E32*D32,2)</f>
        <v>0</v>
      </c>
      <c r="L32" s="49">
        <f>ROUND(G32*D32,2)</f>
        <v>0</v>
      </c>
      <c r="M32" s="49"/>
      <c r="N32" s="49">
        <f>ROUND(I32*D32,2)</f>
        <v>0</v>
      </c>
      <c r="O32" s="49">
        <f>ROUND(N32+M32+L32,2)</f>
        <v>0</v>
      </c>
    </row>
    <row r="33" spans="1:17" s="18" customFormat="1" ht="13.5" customHeight="1" x14ac:dyDescent="0.25">
      <c r="A33" s="70"/>
      <c r="B33" s="59" t="s">
        <v>63</v>
      </c>
      <c r="C33" s="57" t="s">
        <v>64</v>
      </c>
      <c r="D33" s="60">
        <v>77.52</v>
      </c>
      <c r="E33" s="38"/>
      <c r="F33" s="40"/>
      <c r="G33" s="40"/>
      <c r="H33" s="40"/>
      <c r="I33" s="40"/>
      <c r="J33" s="48">
        <f t="shared" si="18"/>
        <v>0</v>
      </c>
      <c r="K33" s="40"/>
      <c r="L33" s="40"/>
      <c r="M33" s="40">
        <f>ROUND(H33*D33,2)</f>
        <v>0</v>
      </c>
      <c r="N33" s="40"/>
      <c r="O33" s="49">
        <f t="shared" ref="O33:O34" si="19">ROUND(N33+M33+L33,2)</f>
        <v>0</v>
      </c>
      <c r="P33" s="32"/>
      <c r="Q33" s="27"/>
    </row>
    <row r="34" spans="1:17" ht="12.75" customHeight="1" x14ac:dyDescent="0.25">
      <c r="A34" s="72"/>
      <c r="B34" s="59" t="s">
        <v>67</v>
      </c>
      <c r="C34" s="57" t="s">
        <v>57</v>
      </c>
      <c r="D34" s="60">
        <v>0.8</v>
      </c>
      <c r="E34" s="38"/>
      <c r="F34" s="40"/>
      <c r="G34" s="40"/>
      <c r="H34" s="40"/>
      <c r="I34" s="40"/>
      <c r="J34" s="48">
        <f t="shared" si="18"/>
        <v>0</v>
      </c>
      <c r="K34" s="40"/>
      <c r="L34" s="40"/>
      <c r="M34" s="40">
        <f>ROUND(H34*D34,2)</f>
        <v>0</v>
      </c>
      <c r="N34" s="40"/>
      <c r="O34" s="49">
        <f t="shared" si="19"/>
        <v>0</v>
      </c>
    </row>
    <row r="35" spans="1:17" ht="12.75" customHeight="1" x14ac:dyDescent="0.25">
      <c r="A35" s="6">
        <v>2.1</v>
      </c>
      <c r="B35" s="52" t="s">
        <v>77</v>
      </c>
      <c r="C35" s="53" t="s">
        <v>58</v>
      </c>
      <c r="D35" s="54">
        <v>14.56</v>
      </c>
      <c r="E35" s="38"/>
      <c r="F35" s="49"/>
      <c r="G35" s="49">
        <f>ROUND(F35*E35,2)*1.2409</f>
        <v>0</v>
      </c>
      <c r="H35" s="50"/>
      <c r="I35" s="49"/>
      <c r="J35" s="48">
        <f t="shared" ref="J35:J47" si="20">ROUND(I35+H35+G35,2)</f>
        <v>0</v>
      </c>
      <c r="K35" s="49">
        <f>ROUND(E35*D35,2)</f>
        <v>0</v>
      </c>
      <c r="L35" s="49">
        <f>ROUND(G35*D35,2)</f>
        <v>0</v>
      </c>
      <c r="M35" s="49"/>
      <c r="N35" s="49">
        <f>ROUND(I35*D35,2)</f>
        <v>0</v>
      </c>
      <c r="O35" s="49">
        <f>ROUND(N35+M35+L35,2)</f>
        <v>0</v>
      </c>
    </row>
    <row r="36" spans="1:17" s="18" customFormat="1" ht="13.5" customHeight="1" x14ac:dyDescent="0.25">
      <c r="A36" s="70"/>
      <c r="B36" s="59" t="s">
        <v>63</v>
      </c>
      <c r="C36" s="57" t="s">
        <v>64</v>
      </c>
      <c r="D36" s="60">
        <v>135</v>
      </c>
      <c r="E36" s="38"/>
      <c r="F36" s="40"/>
      <c r="G36" s="40"/>
      <c r="H36" s="40"/>
      <c r="I36" s="40"/>
      <c r="J36" s="48">
        <f t="shared" si="20"/>
        <v>0</v>
      </c>
      <c r="K36" s="40"/>
      <c r="L36" s="40"/>
      <c r="M36" s="40">
        <f>ROUND(H36*D36,2)</f>
        <v>0</v>
      </c>
      <c r="N36" s="40"/>
      <c r="O36" s="49">
        <f t="shared" ref="O36:O39" si="21">ROUND(N36+M36+L36,2)</f>
        <v>0</v>
      </c>
      <c r="P36" s="32"/>
      <c r="Q36" s="27"/>
    </row>
    <row r="37" spans="1:17" s="18" customFormat="1" ht="13.5" customHeight="1" x14ac:dyDescent="0.25">
      <c r="A37" s="71"/>
      <c r="B37" s="59" t="s">
        <v>66</v>
      </c>
      <c r="C37" s="57" t="s">
        <v>65</v>
      </c>
      <c r="D37" s="60">
        <v>185</v>
      </c>
      <c r="E37" s="38"/>
      <c r="F37" s="40"/>
      <c r="G37" s="40"/>
      <c r="H37" s="40"/>
      <c r="I37" s="40"/>
      <c r="J37" s="48">
        <f t="shared" si="20"/>
        <v>0</v>
      </c>
      <c r="K37" s="40"/>
      <c r="L37" s="40"/>
      <c r="M37" s="40">
        <f>ROUND(H37*D37,2)</f>
        <v>0</v>
      </c>
      <c r="N37" s="40"/>
      <c r="O37" s="49">
        <f t="shared" ref="O37" si="22">ROUND(N37+M37+L37,2)</f>
        <v>0</v>
      </c>
      <c r="P37" s="32"/>
      <c r="Q37" s="27"/>
    </row>
    <row r="38" spans="1:17" s="18" customFormat="1" ht="13.5" customHeight="1" x14ac:dyDescent="0.25">
      <c r="A38" s="71"/>
      <c r="B38" s="59" t="s">
        <v>68</v>
      </c>
      <c r="C38" s="57" t="s">
        <v>65</v>
      </c>
      <c r="D38" s="60">
        <v>59</v>
      </c>
      <c r="E38" s="38"/>
      <c r="F38" s="40"/>
      <c r="G38" s="40"/>
      <c r="H38" s="40"/>
      <c r="I38" s="40"/>
      <c r="J38" s="48">
        <f t="shared" si="20"/>
        <v>0</v>
      </c>
      <c r="K38" s="40"/>
      <c r="L38" s="40"/>
      <c r="M38" s="40">
        <f>ROUND(H38*D38,2)</f>
        <v>0</v>
      </c>
      <c r="N38" s="40"/>
      <c r="O38" s="49">
        <f t="shared" si="21"/>
        <v>0</v>
      </c>
      <c r="P38" s="32"/>
      <c r="Q38" s="27"/>
    </row>
    <row r="39" spans="1:17" ht="12.75" customHeight="1" x14ac:dyDescent="0.25">
      <c r="A39" s="72"/>
      <c r="B39" s="59" t="s">
        <v>67</v>
      </c>
      <c r="C39" s="57" t="s">
        <v>57</v>
      </c>
      <c r="D39" s="60">
        <f>(D35*0.04)</f>
        <v>0.58240000000000003</v>
      </c>
      <c r="E39" s="38"/>
      <c r="F39" s="40"/>
      <c r="G39" s="40"/>
      <c r="H39" s="40"/>
      <c r="I39" s="40"/>
      <c r="J39" s="48">
        <f t="shared" si="20"/>
        <v>0</v>
      </c>
      <c r="K39" s="40"/>
      <c r="L39" s="40"/>
      <c r="M39" s="40">
        <f>ROUND(H39*D39,2)</f>
        <v>0</v>
      </c>
      <c r="N39" s="40"/>
      <c r="O39" s="49">
        <f t="shared" si="21"/>
        <v>0</v>
      </c>
    </row>
    <row r="40" spans="1:17" ht="12.75" customHeight="1" x14ac:dyDescent="0.25">
      <c r="A40" s="6">
        <v>2.2000000000000002</v>
      </c>
      <c r="B40" s="52" t="s">
        <v>69</v>
      </c>
      <c r="C40" s="53" t="s">
        <v>64</v>
      </c>
      <c r="D40" s="54">
        <v>18</v>
      </c>
      <c r="E40" s="38"/>
      <c r="F40" s="49"/>
      <c r="G40" s="49">
        <f>ROUND(F40*E40,2)*1.2409</f>
        <v>0</v>
      </c>
      <c r="H40" s="50"/>
      <c r="I40" s="49"/>
      <c r="J40" s="48">
        <f t="shared" si="20"/>
        <v>0</v>
      </c>
      <c r="K40" s="49">
        <f>ROUND(E40*D40,2)</f>
        <v>0</v>
      </c>
      <c r="L40" s="49">
        <f>ROUND(G40*D40,2)</f>
        <v>0</v>
      </c>
      <c r="M40" s="49"/>
      <c r="N40" s="49">
        <f>ROUND(I40*D40,2)</f>
        <v>0</v>
      </c>
      <c r="O40" s="49">
        <f>ROUND(N40+M40+L40,2)</f>
        <v>0</v>
      </c>
    </row>
    <row r="41" spans="1:17" ht="12.75" customHeight="1" x14ac:dyDescent="0.25">
      <c r="A41" s="70"/>
      <c r="B41" s="59" t="s">
        <v>67</v>
      </c>
      <c r="C41" s="57" t="s">
        <v>57</v>
      </c>
      <c r="D41" s="60">
        <v>0.59</v>
      </c>
      <c r="E41" s="38"/>
      <c r="F41" s="40"/>
      <c r="G41" s="40"/>
      <c r="H41" s="40"/>
      <c r="I41" s="40"/>
      <c r="J41" s="48">
        <f t="shared" si="20"/>
        <v>0</v>
      </c>
      <c r="K41" s="40"/>
      <c r="L41" s="40"/>
      <c r="M41" s="40">
        <f>ROUND(H41*D41,2)</f>
        <v>0</v>
      </c>
      <c r="N41" s="40"/>
      <c r="O41" s="49">
        <f t="shared" ref="O41" si="23">ROUND(N41+M41+L41,2)</f>
        <v>0</v>
      </c>
    </row>
    <row r="42" spans="1:17" s="18" customFormat="1" ht="13.5" customHeight="1" x14ac:dyDescent="0.25">
      <c r="A42" s="71"/>
      <c r="B42" s="59" t="s">
        <v>70</v>
      </c>
      <c r="C42" s="57" t="s">
        <v>65</v>
      </c>
      <c r="D42" s="60">
        <v>12</v>
      </c>
      <c r="E42" s="38"/>
      <c r="F42" s="40"/>
      <c r="G42" s="40"/>
      <c r="H42" s="40"/>
      <c r="I42" s="40"/>
      <c r="J42" s="48">
        <f t="shared" si="20"/>
        <v>0</v>
      </c>
      <c r="K42" s="40"/>
      <c r="L42" s="40"/>
      <c r="M42" s="40">
        <f>ROUND(H42*D42,2)</f>
        <v>0</v>
      </c>
      <c r="N42" s="40"/>
      <c r="O42" s="49">
        <f t="shared" ref="O42:O44" si="24">ROUND(N42+M42+L42,2)</f>
        <v>0</v>
      </c>
      <c r="P42" s="32"/>
      <c r="Q42" s="27"/>
    </row>
    <row r="43" spans="1:17" s="18" customFormat="1" ht="13.5" customHeight="1" x14ac:dyDescent="0.25">
      <c r="A43" s="71"/>
      <c r="B43" s="59" t="s">
        <v>71</v>
      </c>
      <c r="C43" s="57" t="s">
        <v>57</v>
      </c>
      <c r="D43" s="60">
        <v>0.75</v>
      </c>
      <c r="E43" s="38"/>
      <c r="F43" s="40"/>
      <c r="G43" s="40"/>
      <c r="H43" s="40"/>
      <c r="I43" s="40"/>
      <c r="J43" s="48">
        <f t="shared" ref="J43" si="25">ROUND(I43+H43+G43,2)</f>
        <v>0</v>
      </c>
      <c r="K43" s="40"/>
      <c r="L43" s="40"/>
      <c r="M43" s="40">
        <f>ROUND(H43*D43,2)</f>
        <v>0</v>
      </c>
      <c r="N43" s="40"/>
      <c r="O43" s="49">
        <f t="shared" ref="O43" si="26">ROUND(N43+M43+L43,2)</f>
        <v>0</v>
      </c>
      <c r="P43" s="32"/>
      <c r="Q43" s="27"/>
    </row>
    <row r="44" spans="1:17" s="18" customFormat="1" ht="13.5" customHeight="1" x14ac:dyDescent="0.25">
      <c r="A44" s="72"/>
      <c r="B44" s="59" t="s">
        <v>79</v>
      </c>
      <c r="C44" s="57" t="s">
        <v>80</v>
      </c>
      <c r="D44" s="60">
        <v>1</v>
      </c>
      <c r="E44" s="38"/>
      <c r="F44" s="40"/>
      <c r="G44" s="40"/>
      <c r="H44" s="40"/>
      <c r="I44" s="40"/>
      <c r="J44" s="48">
        <f t="shared" si="20"/>
        <v>0</v>
      </c>
      <c r="K44" s="40"/>
      <c r="L44" s="40"/>
      <c r="M44" s="40">
        <f>ROUND(H44*D44,2)</f>
        <v>0</v>
      </c>
      <c r="N44" s="40"/>
      <c r="O44" s="49">
        <f t="shared" si="24"/>
        <v>0</v>
      </c>
      <c r="P44" s="32"/>
      <c r="Q44" s="27"/>
    </row>
    <row r="45" spans="1:17" ht="12.75" customHeight="1" x14ac:dyDescent="0.25">
      <c r="A45" s="6">
        <v>2.2999999999999998</v>
      </c>
      <c r="B45" s="52" t="s">
        <v>48</v>
      </c>
      <c r="C45" s="53" t="s">
        <v>58</v>
      </c>
      <c r="D45" s="54">
        <v>168</v>
      </c>
      <c r="E45" s="38"/>
      <c r="F45" s="49"/>
      <c r="G45" s="49">
        <f>ROUND(F45*E45,2)*1.2409</f>
        <v>0</v>
      </c>
      <c r="H45" s="50"/>
      <c r="I45" s="49"/>
      <c r="J45" s="48">
        <f t="shared" ref="J45" si="27">ROUND(I45+H45+G45,2)</f>
        <v>0</v>
      </c>
      <c r="K45" s="49">
        <f>ROUND(E45*D45,2)</f>
        <v>0</v>
      </c>
      <c r="L45" s="49">
        <f>ROUND(G45*D45,2)</f>
        <v>0</v>
      </c>
      <c r="M45" s="40">
        <f>ROUND(H45*D45,2)</f>
        <v>0</v>
      </c>
      <c r="N45" s="49">
        <f>ROUND(I45*D45,2)</f>
        <v>0</v>
      </c>
      <c r="O45" s="49">
        <f>ROUND(N45+M45+L45,2)</f>
        <v>0</v>
      </c>
    </row>
    <row r="46" spans="1:17" ht="12.75" customHeight="1" x14ac:dyDescent="0.25">
      <c r="A46" s="6">
        <v>2.4</v>
      </c>
      <c r="B46" s="52" t="s">
        <v>76</v>
      </c>
      <c r="C46" s="53" t="s">
        <v>65</v>
      </c>
      <c r="D46" s="54">
        <v>2</v>
      </c>
      <c r="E46" s="38"/>
      <c r="F46" s="49"/>
      <c r="G46" s="49">
        <f>ROUND(F46*E46,2)*1.2409</f>
        <v>0</v>
      </c>
      <c r="H46" s="50"/>
      <c r="I46" s="49"/>
      <c r="J46" s="48">
        <f t="shared" si="20"/>
        <v>0</v>
      </c>
      <c r="K46" s="49">
        <f>ROUND(E46*D46,2)</f>
        <v>0</v>
      </c>
      <c r="L46" s="49">
        <f>ROUND(G46*D46,2)</f>
        <v>0</v>
      </c>
      <c r="M46" s="40">
        <f t="shared" ref="M46" si="28">ROUND(H46*D46,2)</f>
        <v>0</v>
      </c>
      <c r="N46" s="49">
        <f>ROUND(I46*D46,2)</f>
        <v>0</v>
      </c>
      <c r="O46" s="49">
        <f>ROUND(N46+M46+L46,2)</f>
        <v>0</v>
      </c>
    </row>
    <row r="47" spans="1:17" ht="12.75" customHeight="1" x14ac:dyDescent="0.25">
      <c r="A47" s="6">
        <v>2.5</v>
      </c>
      <c r="B47" s="52" t="s">
        <v>87</v>
      </c>
      <c r="C47" s="53" t="s">
        <v>86</v>
      </c>
      <c r="D47" s="54">
        <v>1</v>
      </c>
      <c r="E47" s="38"/>
      <c r="F47" s="49"/>
      <c r="G47" s="49">
        <f>ROUND(F47*E47,2)*1.2409</f>
        <v>0</v>
      </c>
      <c r="H47" s="50"/>
      <c r="I47" s="49"/>
      <c r="J47" s="48">
        <f t="shared" si="20"/>
        <v>0</v>
      </c>
      <c r="K47" s="49">
        <f>ROUND(E47*D47,2)</f>
        <v>0</v>
      </c>
      <c r="L47" s="49">
        <f>ROUND(G47*D47,2)</f>
        <v>0</v>
      </c>
      <c r="M47" s="40">
        <f>ROUND(H47*D47,2)</f>
        <v>0</v>
      </c>
      <c r="N47" s="49">
        <f>ROUND(I47*D47,2)</f>
        <v>0</v>
      </c>
      <c r="O47" s="49">
        <f>ROUND(N47+M47+L47,2)</f>
        <v>0</v>
      </c>
    </row>
    <row r="48" spans="1:17" ht="12.75" customHeight="1" x14ac:dyDescent="0.25">
      <c r="A48" s="46"/>
      <c r="B48" s="8" t="s">
        <v>43</v>
      </c>
      <c r="C48" s="73"/>
      <c r="D48" s="74"/>
      <c r="E48" s="74"/>
      <c r="F48" s="74"/>
      <c r="G48" s="74"/>
      <c r="H48" s="74"/>
      <c r="I48" s="74"/>
      <c r="J48" s="75"/>
      <c r="K48" s="19">
        <f>ROUND(SUM(K15:K47),2)</f>
        <v>0</v>
      </c>
      <c r="L48" s="19">
        <f t="shared" ref="L48:O48" si="29">ROUND(SUM(L15:L47),2)</f>
        <v>0</v>
      </c>
      <c r="M48" s="19">
        <f t="shared" si="29"/>
        <v>0</v>
      </c>
      <c r="N48" s="19">
        <f t="shared" si="29"/>
        <v>0</v>
      </c>
      <c r="O48" s="19">
        <f t="shared" si="29"/>
        <v>0</v>
      </c>
      <c r="P48" s="33"/>
      <c r="Q48" s="35"/>
    </row>
    <row r="49" spans="1:17" ht="12.75" customHeight="1" x14ac:dyDescent="0.25">
      <c r="A49" s="46"/>
      <c r="B49" s="8" t="s">
        <v>60</v>
      </c>
      <c r="C49" s="73"/>
      <c r="D49" s="74"/>
      <c r="E49" s="74"/>
      <c r="F49" s="74"/>
      <c r="G49" s="74"/>
      <c r="H49" s="74"/>
      <c r="I49" s="74"/>
      <c r="J49" s="75"/>
      <c r="K49" s="19">
        <f>ROUND(SUM(K48),2)</f>
        <v>0</v>
      </c>
      <c r="L49" s="19">
        <f t="shared" ref="L49:O49" si="30">ROUND(SUM(L48),2)</f>
        <v>0</v>
      </c>
      <c r="M49" s="19">
        <f t="shared" si="30"/>
        <v>0</v>
      </c>
      <c r="N49" s="19">
        <f t="shared" si="30"/>
        <v>0</v>
      </c>
      <c r="O49" s="19">
        <f t="shared" si="30"/>
        <v>0</v>
      </c>
      <c r="P49" s="33"/>
      <c r="Q49" s="35"/>
    </row>
    <row r="50" spans="1:17" ht="12.75" customHeight="1" x14ac:dyDescent="0.25">
      <c r="A50" s="9"/>
      <c r="B50" s="10"/>
      <c r="C50" s="17"/>
      <c r="D50" s="17"/>
      <c r="E50" s="76" t="s">
        <v>40</v>
      </c>
      <c r="F50" s="76"/>
      <c r="G50" s="76"/>
      <c r="H50" s="76"/>
      <c r="I50" s="76"/>
      <c r="J50" s="76"/>
      <c r="K50" s="12">
        <v>0.05</v>
      </c>
      <c r="L50" s="14"/>
      <c r="M50" s="14">
        <f>ROUND(K50*M49,2)</f>
        <v>0</v>
      </c>
      <c r="N50" s="14"/>
      <c r="O50" s="14"/>
      <c r="P50" s="34"/>
      <c r="Q50" s="35"/>
    </row>
    <row r="51" spans="1:17" outlineLevel="1" x14ac:dyDescent="0.25">
      <c r="A51" s="9"/>
      <c r="B51" s="10"/>
      <c r="C51" s="17"/>
      <c r="D51" s="17"/>
      <c r="E51" s="76" t="s">
        <v>35</v>
      </c>
      <c r="F51" s="76"/>
      <c r="G51" s="76"/>
      <c r="H51" s="76"/>
      <c r="I51" s="76"/>
      <c r="J51" s="76"/>
      <c r="K51" s="13">
        <f>SUM(K14:K49)</f>
        <v>0</v>
      </c>
      <c r="L51" s="14">
        <f>ROUND(L49,2)</f>
        <v>0</v>
      </c>
      <c r="M51" s="14">
        <f>ROUND(M50+M49,2)</f>
        <v>0</v>
      </c>
      <c r="N51" s="14">
        <f>ROUND(N49,2)</f>
        <v>0</v>
      </c>
      <c r="O51" s="14">
        <f>ROUND(N51+M51+L51,2)</f>
        <v>0</v>
      </c>
      <c r="P51" s="25"/>
    </row>
    <row r="52" spans="1:17" outlineLevel="1" x14ac:dyDescent="0.25">
      <c r="A52" s="16"/>
      <c r="B52" s="10"/>
      <c r="C52" s="10"/>
      <c r="D52" s="10"/>
      <c r="E52" s="10"/>
      <c r="F52" s="10"/>
      <c r="G52" s="62" t="s">
        <v>41</v>
      </c>
      <c r="H52" s="63"/>
      <c r="I52" s="63"/>
      <c r="J52" s="64"/>
      <c r="K52" s="12">
        <v>0.05</v>
      </c>
      <c r="L52" s="15"/>
      <c r="M52" s="15"/>
      <c r="N52" s="15"/>
      <c r="O52" s="37">
        <f>ROUND(O51*K52,2)</f>
        <v>0</v>
      </c>
      <c r="P52" s="26"/>
    </row>
    <row r="53" spans="1:17" outlineLevel="1" x14ac:dyDescent="0.25">
      <c r="A53" s="4"/>
      <c r="B53" s="10"/>
      <c r="C53" s="10"/>
      <c r="D53" s="10"/>
      <c r="E53" s="10"/>
      <c r="F53" s="10"/>
      <c r="G53" s="62" t="s">
        <v>42</v>
      </c>
      <c r="H53" s="63"/>
      <c r="I53" s="63"/>
      <c r="J53" s="64"/>
      <c r="K53" s="12">
        <v>0.04</v>
      </c>
      <c r="L53" s="15"/>
      <c r="M53" s="15"/>
      <c r="N53" s="15"/>
      <c r="O53" s="37">
        <f>ROUND(O51*K53,2)</f>
        <v>0</v>
      </c>
      <c r="P53" s="26"/>
    </row>
    <row r="54" spans="1:17" outlineLevel="1" x14ac:dyDescent="0.25">
      <c r="A54" s="4"/>
      <c r="B54" s="10"/>
      <c r="C54" s="10"/>
      <c r="D54" s="10"/>
      <c r="E54" s="17"/>
      <c r="F54" s="17"/>
      <c r="G54" s="83" t="s">
        <v>36</v>
      </c>
      <c r="H54" s="83"/>
      <c r="I54" s="83"/>
      <c r="J54" s="83"/>
      <c r="K54" s="12">
        <v>0.2409</v>
      </c>
      <c r="L54" s="15"/>
      <c r="M54" s="15"/>
      <c r="N54" s="15"/>
      <c r="O54" s="37">
        <f>ROUND(L51*K54,2)</f>
        <v>0</v>
      </c>
      <c r="P54" s="26"/>
    </row>
    <row r="55" spans="1:17" outlineLevel="2" x14ac:dyDescent="0.25">
      <c r="A55" s="4"/>
      <c r="B55" s="10"/>
      <c r="C55" s="10"/>
      <c r="D55" s="10"/>
      <c r="E55" s="17"/>
      <c r="F55" s="17"/>
      <c r="G55" s="83" t="s">
        <v>34</v>
      </c>
      <c r="H55" s="83"/>
      <c r="I55" s="83"/>
      <c r="J55" s="83"/>
      <c r="K55" s="12"/>
      <c r="L55" s="15"/>
      <c r="M55" s="15"/>
      <c r="N55" s="15"/>
      <c r="O55" s="44">
        <f>ROUND(SUM(O51:O54),2)</f>
        <v>0</v>
      </c>
      <c r="P55" s="26"/>
    </row>
    <row r="56" spans="1:17" outlineLevel="2" x14ac:dyDescent="0.25">
      <c r="A56" s="4" t="s">
        <v>37</v>
      </c>
      <c r="B56" s="17"/>
      <c r="C56" s="17"/>
      <c r="D56" s="17"/>
      <c r="E56" s="17"/>
      <c r="F56" s="10"/>
      <c r="G56" s="24"/>
      <c r="H56" s="24"/>
      <c r="I56" s="24"/>
      <c r="J56" s="24"/>
      <c r="K56" s="17"/>
      <c r="L56" s="17"/>
      <c r="M56" s="17"/>
      <c r="N56" s="17"/>
      <c r="O56" s="25"/>
      <c r="P56" s="26"/>
    </row>
    <row r="57" spans="1:17" x14ac:dyDescent="0.25">
      <c r="A57" s="21"/>
      <c r="B57" s="80"/>
      <c r="C57" s="80"/>
      <c r="D57" s="80"/>
      <c r="E57" s="80"/>
      <c r="F57" s="20"/>
      <c r="G57" s="20"/>
      <c r="H57" s="20"/>
      <c r="I57" s="20"/>
      <c r="J57" s="20"/>
      <c r="K57" s="20"/>
      <c r="L57" s="20"/>
      <c r="M57" s="20"/>
      <c r="N57" s="79"/>
      <c r="O57" s="80"/>
    </row>
    <row r="58" spans="1:17" x14ac:dyDescent="0.25">
      <c r="B58" s="81" t="s">
        <v>38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66" spans="1:16" ht="15" customHeight="1" x14ac:dyDescent="0.25">
      <c r="P66" s="28"/>
    </row>
    <row r="67" spans="1:16" ht="21" customHeight="1" x14ac:dyDescent="0.25">
      <c r="P67" s="28"/>
    </row>
    <row r="71" spans="1:16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6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6" ht="15" customHeight="1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28"/>
    </row>
    <row r="74" spans="1:16" ht="21" customHeight="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1"/>
    </row>
    <row r="76" spans="1:16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1"/>
    </row>
    <row r="77" spans="1:16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1"/>
    </row>
    <row r="78" spans="1:16" x14ac:dyDescent="0.25">
      <c r="A78" s="85"/>
      <c r="B78" s="85"/>
      <c r="C78" s="85"/>
      <c r="D78" s="85"/>
      <c r="E78" s="85"/>
      <c r="F78" s="86"/>
      <c r="G78" s="86"/>
      <c r="H78" s="86"/>
      <c r="I78" s="87"/>
      <c r="J78" s="87"/>
      <c r="K78" s="88"/>
      <c r="L78" s="88"/>
      <c r="M78" s="88"/>
      <c r="N78" s="85"/>
      <c r="O78" s="85"/>
      <c r="P78" s="1"/>
    </row>
    <row r="79" spans="1:16" x14ac:dyDescent="0.25">
      <c r="A79" s="85"/>
      <c r="B79" s="85"/>
      <c r="C79" s="85"/>
      <c r="D79" s="85"/>
      <c r="E79" s="85"/>
      <c r="F79" s="89"/>
      <c r="G79" s="89"/>
      <c r="H79" s="89"/>
      <c r="I79" s="90"/>
      <c r="J79" s="90"/>
      <c r="K79" s="88"/>
      <c r="L79" s="88"/>
      <c r="M79" s="88"/>
      <c r="N79" s="85"/>
      <c r="O79" s="85"/>
      <c r="P79" s="1"/>
    </row>
    <row r="80" spans="1:16" outlineLevel="1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90"/>
      <c r="M80" s="88"/>
      <c r="N80" s="85"/>
      <c r="O80" s="85"/>
      <c r="P80" s="1"/>
    </row>
    <row r="81" spans="1:17" outlineLevel="1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90"/>
      <c r="M81" s="88"/>
      <c r="N81" s="85"/>
      <c r="O81" s="85"/>
      <c r="P81" s="1"/>
    </row>
    <row r="82" spans="1:17" x14ac:dyDescent="0.25">
      <c r="A82" s="85"/>
      <c r="B82" s="85"/>
      <c r="C82" s="85"/>
      <c r="D82" s="85"/>
      <c r="E82" s="85"/>
      <c r="F82" s="85"/>
      <c r="G82" s="91"/>
      <c r="H82" s="91"/>
      <c r="I82" s="91"/>
      <c r="J82" s="91"/>
      <c r="K82" s="85"/>
      <c r="L82" s="85"/>
      <c r="M82" s="85"/>
      <c r="N82" s="85"/>
      <c r="O82" s="85"/>
      <c r="P82" s="1"/>
      <c r="Q82" s="39"/>
    </row>
    <row r="83" spans="1:17" x14ac:dyDescent="0.25">
      <c r="A83" s="17"/>
      <c r="B83" s="17"/>
      <c r="C83" s="17"/>
      <c r="D83" s="1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29"/>
      <c r="Q83" s="35"/>
    </row>
    <row r="84" spans="1:17" ht="78" customHeight="1" x14ac:dyDescent="0.25">
      <c r="A84" s="93"/>
      <c r="B84" s="94"/>
      <c r="C84" s="93"/>
      <c r="D84" s="93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5"/>
    </row>
    <row r="85" spans="1:17" ht="12.75" customHeight="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1"/>
      <c r="P85" s="31"/>
      <c r="Q85" s="35"/>
    </row>
    <row r="86" spans="1:17" s="18" customFormat="1" x14ac:dyDescent="0.25">
      <c r="A86" s="95"/>
      <c r="B86" s="96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32"/>
      <c r="Q86" s="27"/>
    </row>
    <row r="87" spans="1:17" s="18" customFormat="1" x14ac:dyDescent="0.25">
      <c r="A87" s="97"/>
      <c r="B87" s="98"/>
      <c r="C87" s="99"/>
      <c r="D87" s="100"/>
      <c r="E87" s="101"/>
      <c r="F87" s="102"/>
      <c r="G87" s="102"/>
      <c r="H87" s="103"/>
      <c r="I87" s="102"/>
      <c r="J87" s="101"/>
      <c r="K87" s="102"/>
      <c r="L87" s="102"/>
      <c r="M87" s="102"/>
      <c r="N87" s="102"/>
      <c r="O87" s="102"/>
      <c r="P87" s="32"/>
      <c r="Q87" s="27"/>
    </row>
    <row r="88" spans="1:17" s="18" customFormat="1" x14ac:dyDescent="0.25">
      <c r="A88" s="97"/>
      <c r="B88" s="98"/>
      <c r="C88" s="99"/>
      <c r="D88" s="100"/>
      <c r="E88" s="101"/>
      <c r="F88" s="102"/>
      <c r="G88" s="102"/>
      <c r="H88" s="103"/>
      <c r="I88" s="102"/>
      <c r="J88" s="101"/>
      <c r="K88" s="102"/>
      <c r="L88" s="102"/>
      <c r="M88" s="102"/>
      <c r="N88" s="102"/>
      <c r="O88" s="102"/>
      <c r="P88" s="32"/>
      <c r="Q88" s="27"/>
    </row>
    <row r="89" spans="1:17" s="18" customFormat="1" x14ac:dyDescent="0.25">
      <c r="A89" s="97"/>
      <c r="B89" s="98"/>
      <c r="C89" s="99"/>
      <c r="D89" s="100"/>
      <c r="E89" s="101"/>
      <c r="F89" s="102"/>
      <c r="G89" s="102"/>
      <c r="H89" s="103"/>
      <c r="I89" s="102"/>
      <c r="J89" s="101"/>
      <c r="K89" s="102"/>
      <c r="L89" s="102"/>
      <c r="M89" s="102"/>
      <c r="N89" s="102"/>
      <c r="O89" s="102"/>
      <c r="P89" s="32"/>
      <c r="Q89" s="27"/>
    </row>
    <row r="90" spans="1:17" s="18" customFormat="1" x14ac:dyDescent="0.25">
      <c r="A90" s="97"/>
      <c r="B90" s="104"/>
      <c r="C90" s="99"/>
      <c r="D90" s="105"/>
      <c r="E90" s="106"/>
      <c r="F90" s="102"/>
      <c r="G90" s="102"/>
      <c r="H90" s="103"/>
      <c r="I90" s="102"/>
      <c r="J90" s="101"/>
      <c r="K90" s="102"/>
      <c r="L90" s="102"/>
      <c r="M90" s="102"/>
      <c r="N90" s="102"/>
      <c r="O90" s="102"/>
      <c r="P90" s="32"/>
      <c r="Q90" s="27"/>
    </row>
    <row r="91" spans="1:17" s="18" customFormat="1" x14ac:dyDescent="0.25">
      <c r="A91" s="97"/>
      <c r="B91" s="107"/>
      <c r="C91" s="99"/>
      <c r="D91" s="105"/>
      <c r="E91" s="101"/>
      <c r="F91" s="102"/>
      <c r="G91" s="102"/>
      <c r="H91" s="103"/>
      <c r="I91" s="102"/>
      <c r="J91" s="101"/>
      <c r="K91" s="102"/>
      <c r="L91" s="102"/>
      <c r="M91" s="102"/>
      <c r="N91" s="102"/>
      <c r="O91" s="102"/>
      <c r="P91" s="32"/>
      <c r="Q91" s="27"/>
    </row>
    <row r="92" spans="1:17" s="18" customFormat="1" x14ac:dyDescent="0.25">
      <c r="A92" s="97"/>
      <c r="B92" s="108"/>
      <c r="C92" s="97"/>
      <c r="D92" s="97"/>
      <c r="E92" s="101"/>
      <c r="F92" s="102"/>
      <c r="G92" s="102"/>
      <c r="H92" s="103"/>
      <c r="I92" s="102"/>
      <c r="J92" s="101"/>
      <c r="K92" s="102"/>
      <c r="L92" s="102"/>
      <c r="M92" s="102"/>
      <c r="N92" s="102"/>
      <c r="O92" s="102"/>
      <c r="P92" s="32"/>
      <c r="Q92" s="27"/>
    </row>
    <row r="93" spans="1:17" s="18" customFormat="1" x14ac:dyDescent="0.25">
      <c r="A93" s="97"/>
      <c r="B93" s="108"/>
      <c r="C93" s="97"/>
      <c r="D93" s="97"/>
      <c r="E93" s="101"/>
      <c r="F93" s="102"/>
      <c r="G93" s="102"/>
      <c r="H93" s="103"/>
      <c r="I93" s="102"/>
      <c r="J93" s="101"/>
      <c r="K93" s="102"/>
      <c r="L93" s="102"/>
      <c r="M93" s="102"/>
      <c r="N93" s="102"/>
      <c r="O93" s="102"/>
      <c r="P93" s="32"/>
      <c r="Q93" s="27"/>
    </row>
    <row r="94" spans="1:17" s="18" customFormat="1" ht="12.75" customHeight="1" x14ac:dyDescent="0.25">
      <c r="A94" s="109"/>
      <c r="B94" s="98"/>
      <c r="C94" s="110"/>
      <c r="D94" s="105"/>
      <c r="E94" s="101"/>
      <c r="F94" s="102"/>
      <c r="G94" s="102"/>
      <c r="H94" s="103"/>
      <c r="I94" s="102"/>
      <c r="J94" s="101"/>
      <c r="K94" s="102"/>
      <c r="L94" s="102"/>
      <c r="M94" s="102"/>
      <c r="N94" s="102"/>
      <c r="O94" s="102"/>
      <c r="P94" s="32"/>
      <c r="Q94" s="27"/>
    </row>
    <row r="95" spans="1:17" s="18" customFormat="1" ht="13.5" customHeight="1" x14ac:dyDescent="0.25">
      <c r="A95" s="109"/>
      <c r="B95" s="111"/>
      <c r="C95" s="110"/>
      <c r="D95" s="112"/>
      <c r="E95" s="106"/>
      <c r="F95" s="32"/>
      <c r="G95" s="32"/>
      <c r="H95" s="32"/>
      <c r="I95" s="32"/>
      <c r="J95" s="101"/>
      <c r="K95" s="32"/>
      <c r="L95" s="32"/>
      <c r="M95" s="32"/>
      <c r="N95" s="32"/>
      <c r="O95" s="102"/>
      <c r="P95" s="32"/>
      <c r="Q95" s="27"/>
    </row>
    <row r="96" spans="1:17" s="18" customFormat="1" ht="13.5" customHeight="1" x14ac:dyDescent="0.25">
      <c r="A96" s="109"/>
      <c r="B96" s="111"/>
      <c r="C96" s="110"/>
      <c r="D96" s="112"/>
      <c r="E96" s="106"/>
      <c r="F96" s="32"/>
      <c r="G96" s="32"/>
      <c r="H96" s="32"/>
      <c r="I96" s="32"/>
      <c r="J96" s="101"/>
      <c r="K96" s="32"/>
      <c r="L96" s="32"/>
      <c r="M96" s="32"/>
      <c r="N96" s="32"/>
      <c r="O96" s="102"/>
      <c r="P96" s="32"/>
      <c r="Q96" s="27"/>
    </row>
    <row r="97" spans="1:17" ht="12.75" customHeight="1" x14ac:dyDescent="0.25">
      <c r="A97" s="109"/>
      <c r="B97" s="111"/>
      <c r="C97" s="110"/>
      <c r="D97" s="112"/>
      <c r="E97" s="106"/>
      <c r="F97" s="32"/>
      <c r="G97" s="32"/>
      <c r="H97" s="32"/>
      <c r="I97" s="32"/>
      <c r="J97" s="101"/>
      <c r="K97" s="32"/>
      <c r="L97" s="32"/>
      <c r="M97" s="32"/>
      <c r="N97" s="32"/>
      <c r="O97" s="102"/>
    </row>
    <row r="98" spans="1:17" s="18" customFormat="1" x14ac:dyDescent="0.25">
      <c r="A98" s="95"/>
      <c r="B98" s="96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32"/>
      <c r="Q98" s="27"/>
    </row>
    <row r="99" spans="1:17" ht="12.75" customHeight="1" x14ac:dyDescent="0.25">
      <c r="A99" s="97"/>
      <c r="B99" s="98"/>
      <c r="C99" s="99"/>
      <c r="D99" s="100"/>
      <c r="E99" s="106"/>
      <c r="F99" s="102"/>
      <c r="G99" s="102"/>
      <c r="H99" s="103"/>
      <c r="I99" s="102"/>
      <c r="J99" s="101"/>
      <c r="K99" s="102"/>
      <c r="L99" s="102"/>
      <c r="M99" s="102"/>
      <c r="N99" s="102"/>
      <c r="O99" s="102"/>
    </row>
    <row r="100" spans="1:17" s="18" customFormat="1" ht="13.5" customHeight="1" x14ac:dyDescent="0.25">
      <c r="A100" s="113"/>
      <c r="B100" s="111"/>
      <c r="C100" s="110"/>
      <c r="D100" s="112"/>
      <c r="E100" s="106"/>
      <c r="F100" s="32"/>
      <c r="G100" s="32"/>
      <c r="H100" s="32"/>
      <c r="I100" s="32"/>
      <c r="J100" s="101"/>
      <c r="K100" s="32"/>
      <c r="L100" s="32"/>
      <c r="M100" s="32"/>
      <c r="N100" s="32"/>
      <c r="O100" s="102"/>
      <c r="P100" s="32"/>
      <c r="Q100" s="27"/>
    </row>
    <row r="101" spans="1:17" s="18" customFormat="1" ht="13.5" customHeight="1" x14ac:dyDescent="0.25">
      <c r="A101" s="113"/>
      <c r="B101" s="111"/>
      <c r="C101" s="110"/>
      <c r="D101" s="112"/>
      <c r="E101" s="106"/>
      <c r="F101" s="32"/>
      <c r="G101" s="32"/>
      <c r="H101" s="32"/>
      <c r="I101" s="32"/>
      <c r="J101" s="101"/>
      <c r="K101" s="32"/>
      <c r="L101" s="32"/>
      <c r="M101" s="32"/>
      <c r="N101" s="32"/>
      <c r="O101" s="102"/>
      <c r="P101" s="32"/>
      <c r="Q101" s="27"/>
    </row>
    <row r="102" spans="1:17" s="18" customFormat="1" ht="13.5" customHeight="1" x14ac:dyDescent="0.25">
      <c r="A102" s="113"/>
      <c r="B102" s="111"/>
      <c r="C102" s="110"/>
      <c r="D102" s="112"/>
      <c r="E102" s="106"/>
      <c r="F102" s="32"/>
      <c r="G102" s="32"/>
      <c r="H102" s="32"/>
      <c r="I102" s="32"/>
      <c r="J102" s="101"/>
      <c r="K102" s="32"/>
      <c r="L102" s="32"/>
      <c r="M102" s="32"/>
      <c r="N102" s="32"/>
      <c r="O102" s="102"/>
      <c r="P102" s="32"/>
      <c r="Q102" s="27"/>
    </row>
    <row r="103" spans="1:17" ht="12.75" customHeight="1" x14ac:dyDescent="0.25">
      <c r="A103" s="113"/>
      <c r="B103" s="111"/>
      <c r="C103" s="110"/>
      <c r="D103" s="112"/>
      <c r="E103" s="106"/>
      <c r="F103" s="32"/>
      <c r="G103" s="32"/>
      <c r="H103" s="32"/>
      <c r="I103" s="32"/>
      <c r="J103" s="101"/>
      <c r="K103" s="32"/>
      <c r="L103" s="32"/>
      <c r="M103" s="32"/>
      <c r="N103" s="32"/>
      <c r="O103" s="102"/>
    </row>
    <row r="104" spans="1:17" ht="12.75" customHeight="1" x14ac:dyDescent="0.25">
      <c r="A104" s="97"/>
      <c r="B104" s="98"/>
      <c r="C104" s="99"/>
      <c r="D104" s="100"/>
      <c r="E104" s="106"/>
      <c r="F104" s="102"/>
      <c r="G104" s="102"/>
      <c r="H104" s="103"/>
      <c r="I104" s="102"/>
      <c r="J104" s="101"/>
      <c r="K104" s="102"/>
      <c r="L104" s="102"/>
      <c r="M104" s="102"/>
      <c r="N104" s="102"/>
      <c r="O104" s="102"/>
    </row>
    <row r="105" spans="1:17" ht="12.75" customHeight="1" x14ac:dyDescent="0.25">
      <c r="A105" s="113"/>
      <c r="B105" s="111"/>
      <c r="C105" s="110"/>
      <c r="D105" s="112"/>
      <c r="E105" s="106"/>
      <c r="F105" s="32"/>
      <c r="G105" s="32"/>
      <c r="H105" s="32"/>
      <c r="I105" s="32"/>
      <c r="J105" s="101"/>
      <c r="K105" s="32"/>
      <c r="L105" s="32"/>
      <c r="M105" s="32"/>
      <c r="N105" s="32"/>
      <c r="O105" s="102"/>
    </row>
    <row r="106" spans="1:17" s="18" customFormat="1" ht="13.5" customHeight="1" x14ac:dyDescent="0.25">
      <c r="A106" s="113"/>
      <c r="B106" s="111"/>
      <c r="C106" s="110"/>
      <c r="D106" s="112"/>
      <c r="E106" s="106"/>
      <c r="F106" s="32"/>
      <c r="G106" s="32"/>
      <c r="H106" s="32"/>
      <c r="I106" s="32"/>
      <c r="J106" s="101"/>
      <c r="K106" s="32"/>
      <c r="L106" s="32"/>
      <c r="M106" s="32"/>
      <c r="N106" s="32"/>
      <c r="O106" s="102"/>
      <c r="P106" s="32"/>
      <c r="Q106" s="27"/>
    </row>
    <row r="107" spans="1:17" s="18" customFormat="1" ht="13.5" customHeight="1" x14ac:dyDescent="0.25">
      <c r="A107" s="113"/>
      <c r="B107" s="111"/>
      <c r="C107" s="110"/>
      <c r="D107" s="112"/>
      <c r="E107" s="106"/>
      <c r="F107" s="32"/>
      <c r="G107" s="32"/>
      <c r="H107" s="32"/>
      <c r="I107" s="32"/>
      <c r="J107" s="101"/>
      <c r="K107" s="32"/>
      <c r="L107" s="32"/>
      <c r="M107" s="32"/>
      <c r="N107" s="32"/>
      <c r="O107" s="102"/>
      <c r="P107" s="32"/>
      <c r="Q107" s="27"/>
    </row>
    <row r="108" spans="1:17" ht="12.75" customHeight="1" x14ac:dyDescent="0.25">
      <c r="A108" s="97"/>
      <c r="B108" s="98"/>
      <c r="C108" s="99"/>
      <c r="D108" s="100"/>
      <c r="E108" s="106"/>
      <c r="F108" s="102"/>
      <c r="G108" s="102"/>
      <c r="H108" s="103"/>
      <c r="I108" s="102"/>
      <c r="J108" s="101"/>
      <c r="K108" s="102"/>
      <c r="L108" s="102"/>
      <c r="M108" s="102"/>
      <c r="N108" s="102"/>
      <c r="O108" s="102"/>
    </row>
    <row r="109" spans="1:17" ht="12.75" customHeight="1" x14ac:dyDescent="0.25">
      <c r="A109" s="29"/>
      <c r="B109" s="114"/>
      <c r="C109" s="115"/>
      <c r="D109" s="115"/>
      <c r="E109" s="115"/>
      <c r="F109" s="115"/>
      <c r="G109" s="115"/>
      <c r="H109" s="115"/>
      <c r="I109" s="115"/>
      <c r="J109" s="115"/>
      <c r="K109" s="116"/>
      <c r="L109" s="116"/>
      <c r="M109" s="116"/>
      <c r="N109" s="116"/>
      <c r="O109" s="116"/>
      <c r="P109" s="33"/>
      <c r="Q109" s="35"/>
    </row>
    <row r="110" spans="1:17" ht="12.75" customHeight="1" x14ac:dyDescent="0.25">
      <c r="A110" s="29"/>
      <c r="B110" s="114"/>
      <c r="C110" s="115"/>
      <c r="D110" s="115"/>
      <c r="E110" s="115"/>
      <c r="F110" s="115"/>
      <c r="G110" s="115"/>
      <c r="H110" s="115"/>
      <c r="I110" s="115"/>
      <c r="J110" s="115"/>
      <c r="K110" s="116"/>
      <c r="L110" s="116"/>
      <c r="M110" s="116"/>
      <c r="N110" s="116"/>
      <c r="O110" s="116"/>
      <c r="P110" s="33"/>
      <c r="Q110" s="35"/>
    </row>
    <row r="111" spans="1:17" ht="12.75" customHeight="1" x14ac:dyDescent="0.25">
      <c r="A111" s="29"/>
      <c r="B111" s="17"/>
      <c r="C111" s="17"/>
      <c r="D111" s="17"/>
      <c r="E111" s="117"/>
      <c r="F111" s="117"/>
      <c r="G111" s="117"/>
      <c r="H111" s="117"/>
      <c r="I111" s="117"/>
      <c r="J111" s="117"/>
      <c r="K111" s="118"/>
      <c r="L111" s="119"/>
      <c r="M111" s="119"/>
      <c r="N111" s="119"/>
      <c r="O111" s="119"/>
      <c r="P111" s="34"/>
      <c r="Q111" s="35"/>
    </row>
    <row r="112" spans="1:17" outlineLevel="1" x14ac:dyDescent="0.25">
      <c r="A112" s="29"/>
      <c r="B112" s="17"/>
      <c r="C112" s="17"/>
      <c r="D112" s="17"/>
      <c r="E112" s="117"/>
      <c r="F112" s="117"/>
      <c r="G112" s="117"/>
      <c r="H112" s="117"/>
      <c r="I112" s="117"/>
      <c r="J112" s="117"/>
      <c r="K112" s="120"/>
      <c r="L112" s="119"/>
      <c r="M112" s="119"/>
      <c r="N112" s="119"/>
      <c r="O112" s="119"/>
      <c r="P112" s="25"/>
    </row>
    <row r="113" spans="1:16" outlineLevel="1" x14ac:dyDescent="0.25">
      <c r="A113" s="121"/>
      <c r="B113" s="17"/>
      <c r="C113" s="17"/>
      <c r="D113" s="17"/>
      <c r="E113" s="17"/>
      <c r="F113" s="17"/>
      <c r="G113" s="122"/>
      <c r="H113" s="122"/>
      <c r="I113" s="122"/>
      <c r="J113" s="122"/>
      <c r="K113" s="118"/>
      <c r="L113" s="123"/>
      <c r="M113" s="123"/>
      <c r="N113" s="123"/>
      <c r="O113" s="124"/>
      <c r="P113" s="26"/>
    </row>
    <row r="114" spans="1:16" outlineLevel="1" x14ac:dyDescent="0.25">
      <c r="A114" s="91"/>
      <c r="B114" s="17"/>
      <c r="C114" s="17"/>
      <c r="D114" s="17"/>
      <c r="E114" s="17"/>
      <c r="F114" s="17"/>
      <c r="G114" s="122"/>
      <c r="H114" s="122"/>
      <c r="I114" s="122"/>
      <c r="J114" s="122"/>
      <c r="K114" s="118"/>
      <c r="L114" s="123"/>
      <c r="M114" s="123"/>
      <c r="N114" s="123"/>
      <c r="O114" s="124"/>
      <c r="P114" s="26"/>
    </row>
    <row r="115" spans="1:16" outlineLevel="1" x14ac:dyDescent="0.25">
      <c r="A115" s="91"/>
      <c r="B115" s="17"/>
      <c r="C115" s="17"/>
      <c r="D115" s="17"/>
      <c r="E115" s="17"/>
      <c r="F115" s="17"/>
      <c r="G115" s="122"/>
      <c r="H115" s="122"/>
      <c r="I115" s="122"/>
      <c r="J115" s="122"/>
      <c r="K115" s="118"/>
      <c r="L115" s="123"/>
      <c r="M115" s="123"/>
      <c r="N115" s="123"/>
      <c r="O115" s="124"/>
      <c r="P115" s="26"/>
    </row>
    <row r="116" spans="1:16" outlineLevel="2" x14ac:dyDescent="0.25">
      <c r="A116" s="91"/>
      <c r="B116" s="17"/>
      <c r="C116" s="17"/>
      <c r="D116" s="17"/>
      <c r="E116" s="17"/>
      <c r="F116" s="17"/>
      <c r="G116" s="122"/>
      <c r="H116" s="122"/>
      <c r="I116" s="122"/>
      <c r="J116" s="122"/>
      <c r="K116" s="118"/>
      <c r="L116" s="123"/>
      <c r="M116" s="123"/>
      <c r="N116" s="123"/>
      <c r="O116" s="125"/>
      <c r="P116" s="26"/>
    </row>
    <row r="117" spans="1:16" outlineLevel="2" x14ac:dyDescent="0.25">
      <c r="A117" s="91"/>
      <c r="B117" s="17"/>
      <c r="C117" s="17"/>
      <c r="D117" s="17"/>
      <c r="E117" s="17"/>
      <c r="F117" s="17"/>
      <c r="G117" s="24"/>
      <c r="H117" s="24"/>
      <c r="I117" s="24"/>
      <c r="J117" s="24"/>
      <c r="K117" s="17"/>
      <c r="L117" s="17"/>
      <c r="M117" s="17"/>
      <c r="N117" s="17"/>
      <c r="O117" s="25"/>
      <c r="P117" s="26"/>
    </row>
    <row r="118" spans="1:16" x14ac:dyDescent="0.25">
      <c r="A118" s="26"/>
      <c r="B118" s="126"/>
      <c r="C118" s="126"/>
      <c r="D118" s="126"/>
      <c r="E118" s="126"/>
      <c r="F118" s="85"/>
      <c r="G118" s="85"/>
      <c r="H118" s="85"/>
      <c r="I118" s="85"/>
      <c r="J118" s="85"/>
      <c r="K118" s="85"/>
      <c r="L118" s="85"/>
      <c r="M118" s="85"/>
      <c r="N118" s="127"/>
      <c r="O118" s="126"/>
    </row>
    <row r="119" spans="1:16" x14ac:dyDescent="0.25">
      <c r="A119" s="35"/>
      <c r="B119" s="128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1:16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6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</sheetData>
  <mergeCells count="41">
    <mergeCell ref="G115:J115"/>
    <mergeCell ref="G116:J116"/>
    <mergeCell ref="B118:E118"/>
    <mergeCell ref="N118:O118"/>
    <mergeCell ref="B119:O119"/>
    <mergeCell ref="C110:J110"/>
    <mergeCell ref="E111:J111"/>
    <mergeCell ref="E112:J112"/>
    <mergeCell ref="G113:J113"/>
    <mergeCell ref="G114:J114"/>
    <mergeCell ref="C86:O86"/>
    <mergeCell ref="C98:O98"/>
    <mergeCell ref="A100:A103"/>
    <mergeCell ref="A105:A107"/>
    <mergeCell ref="C109:J109"/>
    <mergeCell ref="A73:O73"/>
    <mergeCell ref="F78:H78"/>
    <mergeCell ref="I78:J78"/>
    <mergeCell ref="E83:J83"/>
    <mergeCell ref="K83:O83"/>
    <mergeCell ref="N57:O57"/>
    <mergeCell ref="B58:O58"/>
    <mergeCell ref="B57:E57"/>
    <mergeCell ref="G55:J55"/>
    <mergeCell ref="G53:J53"/>
    <mergeCell ref="G54:J54"/>
    <mergeCell ref="A1:O1"/>
    <mergeCell ref="E11:J11"/>
    <mergeCell ref="K11:O11"/>
    <mergeCell ref="E50:J50"/>
    <mergeCell ref="C49:J49"/>
    <mergeCell ref="G52:J52"/>
    <mergeCell ref="I6:J6"/>
    <mergeCell ref="F6:H6"/>
    <mergeCell ref="C31:O31"/>
    <mergeCell ref="A36:A39"/>
    <mergeCell ref="A41:A44"/>
    <mergeCell ref="C48:J48"/>
    <mergeCell ref="C14:O14"/>
    <mergeCell ref="A33:A34"/>
    <mergeCell ref="E51:J51"/>
  </mergeCells>
  <printOptions horizontalCentered="1" verticalCentered="1"/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vilnis dancis</dc:creator>
  <cp:lastModifiedBy>Deputats</cp:lastModifiedBy>
  <cp:lastPrinted>2019-04-01T07:31:32Z</cp:lastPrinted>
  <dcterms:created xsi:type="dcterms:W3CDTF">2017-01-13T11:47:03Z</dcterms:created>
  <dcterms:modified xsi:type="dcterms:W3CDTF">2019-06-04T08:59:50Z</dcterms:modified>
</cp:coreProperties>
</file>