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da\Desktop\Iepirkumi 2017\Valodas pagrabs\"/>
    </mc:Choice>
  </mc:AlternateContent>
  <bookViews>
    <workbookView xWindow="0" yWindow="0" windowWidth="21600" windowHeight="9510" tabRatio="990"/>
  </bookViews>
  <sheets>
    <sheet name="Tāme" sheetId="1" r:id="rId1"/>
    <sheet name="Kopsavilkuma tāme" sheetId="2" r:id="rId2"/>
    <sheet name="Būvn. koptāme" sheetId="3" r:id="rId3"/>
  </sheets>
  <externalReferences>
    <externalReference r:id="rId4"/>
  </externalReferences>
  <definedNames>
    <definedName name="_xlnm.Print_Area" localSheetId="0">Tāme!$A$1:$O$132</definedName>
    <definedName name="Print_Area_0" localSheetId="0">Tāme!$A$1:$O$132</definedName>
    <definedName name="_xlnm.Print_Titles" localSheetId="0">Tāme!$17:$17</definedName>
    <definedName name="Print_Titles_0" localSheetId="0">Tāme!$17:$17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3" l="1"/>
  <c r="D14" i="2"/>
  <c r="D13" i="2"/>
  <c r="D12" i="2"/>
  <c r="D51" i="1" l="1"/>
  <c r="D49" i="1"/>
  <c r="D47" i="1"/>
  <c r="D44" i="1"/>
  <c r="D43" i="1"/>
  <c r="D42" i="1"/>
  <c r="D41" i="1"/>
  <c r="D39" i="1"/>
  <c r="D36" i="1"/>
  <c r="D37" i="1" s="1"/>
  <c r="D34" i="1"/>
  <c r="D27" i="1"/>
  <c r="D26" i="1"/>
  <c r="D25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D24" i="1"/>
  <c r="A22" i="1"/>
  <c r="A23" i="1" s="1"/>
  <c r="A24" i="1" s="1"/>
  <c r="D21" i="1"/>
  <c r="A21" i="1"/>
  <c r="I17" i="1"/>
  <c r="J17" i="1" s="1"/>
  <c r="K17" i="1" s="1"/>
  <c r="L17" i="1" s="1"/>
  <c r="M17" i="1" s="1"/>
  <c r="N17" i="1" s="1"/>
  <c r="O17" i="1" s="1"/>
  <c r="E17" i="1"/>
  <c r="F17" i="1" s="1"/>
  <c r="G17" i="1" s="1"/>
  <c r="H17" i="1" s="1"/>
  <c r="D17" i="1"/>
  <c r="C17" i="1"/>
  <c r="L124" i="1" l="1"/>
  <c r="O128" i="1" s="1"/>
  <c r="N124" i="1"/>
  <c r="K124" i="1"/>
  <c r="M123" i="1"/>
  <c r="O123" i="1" l="1"/>
  <c r="M124" i="1"/>
  <c r="O124" i="1" s="1"/>
  <c r="O130" i="1" l="1"/>
  <c r="O131" i="1" s="1"/>
</calcChain>
</file>

<file path=xl/sharedStrings.xml><?xml version="1.0" encoding="utf-8"?>
<sst xmlns="http://schemas.openxmlformats.org/spreadsheetml/2006/main" count="292" uniqueCount="194">
  <si>
    <t>Kandavas novada muzeja būvdarbi</t>
  </si>
  <si>
    <t>(Darba veids vai konstruktīvā elementa nosaukums)</t>
  </si>
  <si>
    <t>Būves nosaukums :      Kandavas novada muzejs</t>
  </si>
  <si>
    <t>Objekta nosaukums :   Kandavas novada muzeja būvdarbi</t>
  </si>
  <si>
    <t>Objekta adrese :         Talsu iela 11, Kandava, Kandavas pilsēta, LV-3120</t>
  </si>
  <si>
    <t>Tāmes izmaksas</t>
  </si>
  <si>
    <t>euro</t>
  </si>
  <si>
    <t>Vienības izmaksas</t>
  </si>
  <si>
    <t>Kopā uz visu apjomu</t>
  </si>
  <si>
    <t>Nr.p.k.</t>
  </si>
  <si>
    <t xml:space="preserve">                             Darba nosaukums</t>
  </si>
  <si>
    <t>Mērvienība</t>
  </si>
  <si>
    <t>Daudzums</t>
  </si>
  <si>
    <t>Laika norma (c/h).</t>
  </si>
  <si>
    <t>Darba samaksas likme (euro/h)</t>
  </si>
  <si>
    <t>Darba alga (euro)</t>
  </si>
  <si>
    <t>Materiāli (euro)</t>
  </si>
  <si>
    <t>Mehānismi (euro)</t>
  </si>
  <si>
    <t>Kopā (euro)</t>
  </si>
  <si>
    <t>Darbietilpība (c/h)</t>
  </si>
  <si>
    <t>Darba alga  (euro)</t>
  </si>
  <si>
    <t>Summa (euro)</t>
  </si>
  <si>
    <t>Pagrabstāva telpa nr. 33</t>
  </si>
  <si>
    <t>kpl.</t>
  </si>
  <si>
    <t>Koka pārseguma bojāto elementu nomaiņa, pastiprināšana remonts pagrabstāvā telpā nr.33</t>
  </si>
  <si>
    <t>Kāpņu ierīkošana (metāla laidi ar koka pakāpieniem)</t>
  </si>
  <si>
    <t>Viegli aizveramas koka lūkas</t>
  </si>
  <si>
    <t>Esošo griestu attīrīšana, liekā apmetuma demontāža</t>
  </si>
  <si>
    <t>m2</t>
  </si>
  <si>
    <t>Griestu apdare telpā nr. 33</t>
  </si>
  <si>
    <t xml:space="preserve">Ķieģeļu grīdas atjaunošana telpā nr. 33 izmantojot esošos ķieģeļus, ja nepieciešams pieskaņojot jaunus ķieģeļus esošajiem (t.sk. demontāža, līmeņošana, pabēruma ierīkošana un citi darbi līdzvērtīgas grīdas izveidošana esošai grīdai) </t>
  </si>
  <si>
    <t>Esošā sienu apmetumu demontāža, sienu attīrīšana</t>
  </si>
  <si>
    <t>Sienu, kolonnu remonts un apdare pieskaņojot vēsturiskai sienu apdarei</t>
  </si>
  <si>
    <t>Esošo koka logu bloku restaurācija (1050 x1250 mm) pieskaņojot vēsturiskajam logu izskatam</t>
  </si>
  <si>
    <t>Esošā ieejas durvju bloka (1100 x 2000 mm, eņģes un  citus durvju elementus izmantot esošos vai pieskaņot esošajiem) nomaiņa pieskaņojot vēsturiskajam durvju izskatam, esošo metāla režģu restaurācija, ailas apdare pieskaņojot vēsturiskai apdarei</t>
  </si>
  <si>
    <t>Metāla kaluma restes logiem no ārpuses</t>
  </si>
  <si>
    <t>gab.</t>
  </si>
  <si>
    <t>Pastiprināšanas darbi</t>
  </si>
  <si>
    <t>Nišu kalšana sienās, siju montažas vietās</t>
  </si>
  <si>
    <t>kompl</t>
  </si>
  <si>
    <t>Vietas izveide pamata betonēsanai (rakšana, demontāža, izvešana)</t>
  </si>
  <si>
    <t>Šķembu kārtas izveide</t>
  </si>
  <si>
    <t>m3</t>
  </si>
  <si>
    <t>šķembas 100 mm</t>
  </si>
  <si>
    <t>Veidņu montāža, demontāža</t>
  </si>
  <si>
    <t>Inventārveidņu noma</t>
  </si>
  <si>
    <t>Stiegrojuma sagatavošana un uzstādīšana</t>
  </si>
  <si>
    <t>kg</t>
  </si>
  <si>
    <t>Stiegrojums</t>
  </si>
  <si>
    <t>distanceri</t>
  </si>
  <si>
    <t>gab</t>
  </si>
  <si>
    <t>Iestrādāt  pamatos  betonu  C20/25 ar  piegādi  un  sūknēšanu</t>
  </si>
  <si>
    <t>Metāla kvadrātcaurules montāža 120x120x5, 2110 mm</t>
  </si>
  <si>
    <t>Kolonnas bāzes izveide</t>
  </si>
  <si>
    <t>Enkurskrūvju ielīmēšana ar HILTI HIT HY200</t>
  </si>
  <si>
    <t>Metāla sijas montāža IPE220, l=5700mm</t>
  </si>
  <si>
    <t>Koka siju montāža 50x200, L-1150mm</t>
  </si>
  <si>
    <t>Kokmateriāls</t>
  </si>
  <si>
    <t xml:space="preserve">Palīgmateriāli </t>
  </si>
  <si>
    <t>Siju galu apstrāde ar hidroizolējošu materiālu</t>
  </si>
  <si>
    <t>Palīgmateriāli (skrūves, savienojumi un citi neuzskaitītie materiāli)</t>
  </si>
  <si>
    <t>Kopā</t>
  </si>
  <si>
    <t>Iekšējie elektrotīkli, apgaismojums</t>
  </si>
  <si>
    <t>Materiāli</t>
  </si>
  <si>
    <t>Plafons IP44 ROUND - virs galda</t>
  </si>
  <si>
    <t>LED spuldzes PARATHOM CLASSIC A Frosted 13,5W (tips-CL A75 FR dim)</t>
  </si>
  <si>
    <t>LED plafoni IP44 OVAL (LENA LIGHTING) 4,5W stiprnāma pie sienas</t>
  </si>
  <si>
    <t>Akcenta prožektors 50W GU10 melns SPOT 79 ar spuldzi</t>
  </si>
  <si>
    <t>Evakuācijas izejas lukturis LED EMERGENCY 2600 IP 42, LED 1x1.2W (UNO LUX) ar akumulatora bateriju 2.h</t>
  </si>
  <si>
    <t>Kabelis XPJ-3G1,5 (DRAKA)</t>
  </si>
  <si>
    <t>m</t>
  </si>
  <si>
    <t>Kabelis XPJ-3G2,5 (DRAKA)</t>
  </si>
  <si>
    <t>Kabelis XPJ-5G2,5 (DRAKA)</t>
  </si>
  <si>
    <t>Gofrēta caurule EVOEL FM d16, 750N/5cm</t>
  </si>
  <si>
    <t>Kontaktrozete z/a+z ar vāciņu 1.f. IP44 16A (JUNG A500 serie)</t>
  </si>
  <si>
    <t>Kondensāta ieliknis (JUNG)</t>
  </si>
  <si>
    <t>Slēdzis z/a IP20 10A (JUNG A500 serie)</t>
  </si>
  <si>
    <t>Slēdzis dubultais z/a IP20 10A (JUNG A500 serie)</t>
  </si>
  <si>
    <t>Pārslēdzis z/a IP20 10A (JUNG A500 serie)</t>
  </si>
  <si>
    <t>Rāmis vienvietīgs (JUNG A500 serie)</t>
  </si>
  <si>
    <t>Rāmis divvietīgs (JUNG A500 serie)</t>
  </si>
  <si>
    <t>Taustiņš (JUNG A500 serie)</t>
  </si>
  <si>
    <t>Dubultais taustiņš (JUNG A500 serie)</t>
  </si>
  <si>
    <t>Grīdas kārba 2-mod(4V 45x45mm) 172x187mm pelēka ar rāmi (tips-SF 270/1</t>
  </si>
  <si>
    <t>Rāmis 45x45 kontaktligzdām 1-mod(2V 45x45mm) (tips-S62/9)</t>
  </si>
  <si>
    <t>Kontaktligzda 1V ar zem. 45x45mm, bērnu aiz. (tips-K01/9)</t>
  </si>
  <si>
    <t>Nozarkārba z/a 63x61 (Kaiser)</t>
  </si>
  <si>
    <t>Nozarkārbu vāks</t>
  </si>
  <si>
    <t>Automātslēdzis, 250V 1B 16A (General Electric)</t>
  </si>
  <si>
    <t>Automātslēdzis, 250V 1B 10A (General Electric)</t>
  </si>
  <si>
    <t>Automātslēdzis, 250V 1B 6A (General Electric)</t>
  </si>
  <si>
    <t>Ķemme 16mm2, 3P, 12mod. (General Electric)</t>
  </si>
  <si>
    <t>Automātu rindu savienotājs 16mm2, 3P, 63A, 125mm (Hager)</t>
  </si>
  <si>
    <t>kompl.</t>
  </si>
  <si>
    <t>Savienojuma uzmava 1,5-6mm2</t>
  </si>
  <si>
    <t>Termosēdināmā caurules 1,5-6mm2 kabelim</t>
  </si>
  <si>
    <t>koml.</t>
  </si>
  <si>
    <t>Darbs</t>
  </si>
  <si>
    <t>Kabeļu montāža</t>
  </si>
  <si>
    <t>Cauruļu montāža</t>
  </si>
  <si>
    <t>Caurumu urbšana sienā (kontakti, rozetes)</t>
  </si>
  <si>
    <t>Rievu frēzēšana</t>
  </si>
  <si>
    <t>Rievu aizdare pēc kabeļu montāžas</t>
  </si>
  <si>
    <t>Apgaismojuma armatūra montāža pie griestiem</t>
  </si>
  <si>
    <t>Esošās grupu sadales montāža (Vadu, kabeļu, automātslēdzu savienošana)</t>
  </si>
  <si>
    <t>Nozarkārbu montāža, savienošana</t>
  </si>
  <si>
    <t>Slēdžu montāža</t>
  </si>
  <si>
    <t>Kontaktrozetes montāža 1f. z/a</t>
  </si>
  <si>
    <t xml:space="preserve">Grīdas kārbas montāža </t>
  </si>
  <si>
    <t>Avārijas izejas montāža</t>
  </si>
  <si>
    <t>Elektroinstalācijas mērijumi</t>
  </si>
  <si>
    <t>objekts</t>
  </si>
  <si>
    <t>Tehniskā dokumentācija</t>
  </si>
  <si>
    <t>Transporta izdevumi</t>
  </si>
  <si>
    <t>Sadaļu, slēdžu, rozešu marķējums</t>
  </si>
  <si>
    <t>Izpildhēmas ar piesaistēm, segtie darbi, intrukcijas uc.</t>
  </si>
  <si>
    <t>Citi neuzskaitītie darbi</t>
  </si>
  <si>
    <t>Apkures sistēma</t>
  </si>
  <si>
    <t>apkures radiatori komplektā ar atgaisošanas korķi, montāžas kājām, regulatoru, termostatu, atpakaļgaitas regulējošo ieskrūvi un iztukšošanas ventili PURMO FCV-33-600-1000</t>
  </si>
  <si>
    <t>apkures radiatori komplektā ar atgaisošanas korķi, montāžas kājām, regulatoru, termostatu, atpakaļgaitas regulējošo ieskrūvi un iztukšošanas ventili PURMO FCV-33-600-1400</t>
  </si>
  <si>
    <t>lodveida krāns DN15</t>
  </si>
  <si>
    <t>melnā tērauda apkures caurules DN15</t>
  </si>
  <si>
    <t>t.m</t>
  </si>
  <si>
    <t>melnā tērauda apkures cauruļu fasondaļas</t>
  </si>
  <si>
    <t>Armaflex porgumijas siltumizolācija, b=13mm, d-15mm</t>
  </si>
  <si>
    <t>antikorozijas krāsa</t>
  </si>
  <si>
    <t>cauruļvadu stiprinājumi un balsti</t>
  </si>
  <si>
    <t>montāžas komplekts</t>
  </si>
  <si>
    <t>Dažādi darbi</t>
  </si>
  <si>
    <t>Dažādi darbi - būvmateriālu izkraušana, pārvietošana, virsmu aizsardzība apdares darbu gaitā, objekta sakopšana pēc būvdarbiem...</t>
  </si>
  <si>
    <t>obj.</t>
  </si>
  <si>
    <t>Būvgružu savākšana, utilizācija</t>
  </si>
  <si>
    <t>Viss kopā</t>
  </si>
  <si>
    <t xml:space="preserve"> transporta izdevumi</t>
  </si>
  <si>
    <t>Tiešās izmaksas kopā</t>
  </si>
  <si>
    <t xml:space="preserve">Virsizdevumi </t>
  </si>
  <si>
    <t>t.sk. darba aizsardzība</t>
  </si>
  <si>
    <t xml:space="preserve">Peļņa </t>
  </si>
  <si>
    <t xml:space="preserve">Darba devēja soc.nodoklis </t>
  </si>
  <si>
    <t>PVN</t>
  </si>
  <si>
    <t>Pavisam kopā</t>
  </si>
  <si>
    <t>%</t>
  </si>
  <si>
    <t xml:space="preserve">Tāme sastādīta : </t>
  </si>
  <si>
    <t>Tāme sastādīta 2017.gada tirgus cenās.</t>
  </si>
  <si>
    <t>Lokālā tame</t>
  </si>
  <si>
    <t>Kopā*</t>
  </si>
  <si>
    <t>*Vērtējamais lielums</t>
  </si>
  <si>
    <t>Sertifikāta Nr.</t>
  </si>
  <si>
    <t>Kopsavilkuma aprēķini pa darbu vai konstruktīvo elementu veidiem</t>
  </si>
  <si>
    <t>Būves nosaukums:</t>
  </si>
  <si>
    <t>Objekta nosaukums:</t>
  </si>
  <si>
    <t>Objekta adrese:</t>
  </si>
  <si>
    <t>Par kopējo summu, euro</t>
  </si>
  <si>
    <t>Kopējā darbietilpība, c/h</t>
  </si>
  <si>
    <t>Nr.
p.k.</t>
  </si>
  <si>
    <t>Kods, tāmes Nr.</t>
  </si>
  <si>
    <t>Darba veids vai konstruktīvā 
elementa nosaukums</t>
  </si>
  <si>
    <t>Tai skaitā</t>
  </si>
  <si>
    <t>KOPĀ</t>
  </si>
  <si>
    <t>Virs izdevumi (____%)</t>
  </si>
  <si>
    <t>t.sk.darba aizsardzība</t>
  </si>
  <si>
    <t>Peļņa (____%)</t>
  </si>
  <si>
    <t>Darba devēja soc. nodoklis (23,59%)</t>
  </si>
  <si>
    <t>(paraksts un tā atšifrējums, datums)</t>
  </si>
  <si>
    <t xml:space="preserve">Būvdarbi </t>
  </si>
  <si>
    <t>Tāmi sastādija:</t>
  </si>
  <si>
    <t>Tāmi pārbaudīja:</t>
  </si>
  <si>
    <t>Kandavas novada muzejs</t>
  </si>
  <si>
    <t>Kandandavas novada muzeja būvdarbi</t>
  </si>
  <si>
    <t>Talsu iela 11, Kandava, Kandavas novads</t>
  </si>
  <si>
    <t>APSTIPRINU</t>
  </si>
  <si>
    <t>(pasūtītāja paraksts un tā atšifrējums)</t>
  </si>
  <si>
    <t>Z.v.</t>
  </si>
  <si>
    <t xml:space="preserve">Būvniecības koptāme </t>
  </si>
  <si>
    <t>Būves adrese:</t>
  </si>
  <si>
    <t xml:space="preserve">Tāme sastādīta: </t>
  </si>
  <si>
    <t>Nr. 
p.k.</t>
  </si>
  <si>
    <t>Objekta nosaukums</t>
  </si>
  <si>
    <t>PVN 21%</t>
  </si>
  <si>
    <t>* vērtējamais lielums</t>
  </si>
  <si>
    <t>Sastādīja:</t>
  </si>
  <si>
    <t xml:space="preserve">Sertifikāta Nr.       </t>
  </si>
  <si>
    <t>Pārbaudīja:</t>
  </si>
  <si>
    <t xml:space="preserve">Sertifikāta Nr.               </t>
  </si>
  <si>
    <t>Talsu iela 11, Kandava</t>
  </si>
  <si>
    <t>Kopā*:</t>
  </si>
  <si>
    <r>
      <t xml:space="preserve">Objekta izmaksas 
</t>
    </r>
    <r>
      <rPr>
        <i/>
        <sz val="12"/>
        <rFont val="Times New Roman"/>
        <family val="1"/>
        <charset val="186"/>
      </rPr>
      <t>(euro)</t>
    </r>
  </si>
  <si>
    <t>2017.gada __.________</t>
  </si>
  <si>
    <r>
      <rPr>
        <sz val="12"/>
        <rFont val="Times New Roman"/>
        <family val="1"/>
        <charset val="186"/>
      </rPr>
      <t>m</t>
    </r>
    <r>
      <rPr>
        <vertAlign val="superscript"/>
        <sz val="12"/>
        <rFont val="Times New Roman"/>
        <family val="1"/>
        <charset val="186"/>
      </rPr>
      <t>2</t>
    </r>
  </si>
  <si>
    <t>Ailas (≈900 x 1150 mm) izveidošana koka pārsegumā un tās nostiprināšana, apdare -  kāpņu ierīkošanai no 1.stāva telpas nr.5 uz pagrabstāva telpu nr.33</t>
  </si>
  <si>
    <r>
      <t xml:space="preserve">Tāmes izmaksas </t>
    </r>
    <r>
      <rPr>
        <i/>
        <sz val="12"/>
        <color indexed="8"/>
        <rFont val="Times New Roman"/>
        <family val="1"/>
        <charset val="186"/>
      </rPr>
      <t>(euro)</t>
    </r>
  </si>
  <si>
    <r>
      <t xml:space="preserve">Darba alga </t>
    </r>
    <r>
      <rPr>
        <i/>
        <sz val="12"/>
        <color indexed="8"/>
        <rFont val="Times New Roman"/>
        <family val="1"/>
        <charset val="186"/>
      </rPr>
      <t>(euro)</t>
    </r>
  </si>
  <si>
    <r>
      <t xml:space="preserve">Materiāli 
</t>
    </r>
    <r>
      <rPr>
        <i/>
        <sz val="12"/>
        <color indexed="8"/>
        <rFont val="Times New Roman"/>
        <family val="1"/>
        <charset val="186"/>
      </rPr>
      <t>(euro)</t>
    </r>
  </si>
  <si>
    <r>
      <t xml:space="preserve">Mehānismi </t>
    </r>
    <r>
      <rPr>
        <i/>
        <sz val="12"/>
        <color indexed="8"/>
        <rFont val="Times New Roman"/>
        <family val="1"/>
        <charset val="186"/>
      </rPr>
      <t>(euro)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</si>
</sst>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.00_-;\-* #,##0.00_-;_-* \-??_-;_-@_-"/>
    <numFmt numFmtId="166" formatCode="0.0%"/>
    <numFmt numFmtId="168" formatCode="_-* #,##0.000\ _L_s_-;\-* #,##0.000\ _L_s_-;_-* &quot;-&quot;??\ _L_s_-;_-@_-"/>
    <numFmt numFmtId="169" formatCode="_-* #,##0\ _L_s_-;\-* #,##0\ _L_s_-;_-* &quot;-&quot;??\ _L_s_-;_-@_-"/>
    <numFmt numFmtId="170" formatCode="0.000"/>
  </numFmts>
  <fonts count="33" x14ac:knownFonts="1"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rgb="FF000000"/>
      <name val="Calibri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4"/>
      <name val="Arial"/>
      <family val="2"/>
    </font>
    <font>
      <b/>
      <sz val="10"/>
      <color indexed="8"/>
      <name val="Arial"/>
      <family val="2"/>
      <charset val="186"/>
    </font>
    <font>
      <b/>
      <sz val="14"/>
      <name val="Arial"/>
      <family val="2"/>
    </font>
    <font>
      <sz val="12"/>
      <name val="Arial"/>
      <family val="2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i/>
      <sz val="14"/>
      <color rgb="FFFF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center" wrapText="1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" fillId="0" borderId="0"/>
  </cellStyleXfs>
  <cellXfs count="205">
    <xf numFmtId="0" fontId="0" fillId="0" borderId="0" xfId="0"/>
    <xf numFmtId="2" fontId="0" fillId="0" borderId="0" xfId="0" applyNumberFormat="1"/>
    <xf numFmtId="0" fontId="4" fillId="0" borderId="0" xfId="6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49" fontId="10" fillId="0" borderId="0" xfId="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8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indent="5"/>
    </xf>
    <xf numFmtId="0" fontId="0" fillId="0" borderId="0" xfId="0" applyAlignment="1">
      <alignment horizontal="left" indent="5"/>
    </xf>
    <xf numFmtId="0" fontId="10" fillId="0" borderId="0" xfId="8" applyFont="1" applyFill="1" applyBorder="1"/>
    <xf numFmtId="0" fontId="13" fillId="0" borderId="0" xfId="8" applyFont="1" applyFill="1" applyAlignment="1"/>
    <xf numFmtId="0" fontId="13" fillId="0" borderId="0" xfId="8" applyFont="1" applyFill="1" applyAlignment="1">
      <alignment horizontal="center"/>
    </xf>
    <xf numFmtId="0" fontId="10" fillId="0" borderId="0" xfId="8" applyFont="1" applyFill="1" applyAlignment="1">
      <alignment horizontal="center" vertical="center" wrapText="1"/>
    </xf>
    <xf numFmtId="0" fontId="10" fillId="0" borderId="0" xfId="8" applyFont="1" applyFill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9" applyFont="1" applyFill="1" applyBorder="1"/>
    <xf numFmtId="0" fontId="12" fillId="0" borderId="0" xfId="8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vertical="center"/>
    </xf>
    <xf numFmtId="0" fontId="14" fillId="0" borderId="0" xfId="8" applyFont="1" applyFill="1" applyBorder="1"/>
    <xf numFmtId="0" fontId="15" fillId="0" borderId="0" xfId="8" applyFont="1" applyFill="1" applyBorder="1" applyAlignment="1">
      <alignment horizontal="center"/>
    </xf>
    <xf numFmtId="0" fontId="14" fillId="0" borderId="0" xfId="8" applyFont="1" applyFill="1"/>
    <xf numFmtId="0" fontId="15" fillId="0" borderId="0" xfId="0" applyFont="1" applyFill="1" applyAlignment="1">
      <alignment horizontal="center" vertical="top" wrapText="1"/>
    </xf>
    <xf numFmtId="0" fontId="16" fillId="0" borderId="0" xfId="0" quotePrefix="1" applyFont="1" applyFill="1" applyAlignment="1">
      <alignment horizontal="center" wrapText="1"/>
    </xf>
    <xf numFmtId="0" fontId="17" fillId="0" borderId="0" xfId="8" applyFont="1" applyFill="1" applyAlignment="1">
      <alignment horizontal="center"/>
    </xf>
    <xf numFmtId="0" fontId="18" fillId="0" borderId="0" xfId="8" applyFont="1" applyFill="1" applyAlignment="1">
      <alignment horizontal="right"/>
    </xf>
    <xf numFmtId="0" fontId="17" fillId="0" borderId="4" xfId="8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7" fillId="0" borderId="4" xfId="8" applyFont="1" applyFill="1" applyBorder="1" applyAlignment="1">
      <alignment horizontal="right" vertical="center" wrapText="1"/>
    </xf>
    <xf numFmtId="0" fontId="14" fillId="0" borderId="2" xfId="8" applyFont="1" applyFill="1" applyBorder="1" applyAlignment="1">
      <alignment horizontal="right" vertical="center" wrapText="1"/>
    </xf>
    <xf numFmtId="0" fontId="14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horizontal="right" vertical="center" wrapText="1"/>
    </xf>
    <xf numFmtId="0" fontId="16" fillId="0" borderId="1" xfId="8" applyFont="1" applyFill="1" applyBorder="1" applyAlignment="1">
      <alignment horizontal="right" vertical="center" wrapText="1"/>
    </xf>
    <xf numFmtId="0" fontId="19" fillId="0" borderId="0" xfId="8" applyFont="1" applyFill="1" applyAlignment="1">
      <alignment horizontal="right"/>
    </xf>
    <xf numFmtId="49" fontId="14" fillId="0" borderId="0" xfId="9" applyNumberFormat="1" applyFont="1" applyFill="1" applyBorder="1" applyAlignment="1">
      <alignment vertical="center"/>
    </xf>
    <xf numFmtId="0" fontId="5" fillId="0" borderId="0" xfId="9" applyFont="1" applyFill="1" applyBorder="1" applyAlignment="1">
      <alignment horizontal="left" vertical="center"/>
    </xf>
    <xf numFmtId="0" fontId="14" fillId="0" borderId="0" xfId="8" applyFont="1" applyFill="1" applyAlignment="1">
      <alignment horizontal="left" vertical="top"/>
    </xf>
    <xf numFmtId="0" fontId="14" fillId="0" borderId="0" xfId="8" applyFont="1" applyFill="1" applyAlignment="1">
      <alignment vertical="top"/>
    </xf>
    <xf numFmtId="0" fontId="14" fillId="0" borderId="4" xfId="8" applyFont="1" applyFill="1" applyBorder="1" applyAlignment="1">
      <alignment horizontal="center" vertical="center"/>
    </xf>
    <xf numFmtId="0" fontId="14" fillId="0" borderId="4" xfId="8" applyFont="1" applyFill="1" applyBorder="1" applyAlignment="1">
      <alignment vertical="center"/>
    </xf>
    <xf numFmtId="0" fontId="14" fillId="0" borderId="2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/>
    </xf>
    <xf numFmtId="0" fontId="14" fillId="0" borderId="1" xfId="8" applyFont="1" applyFill="1" applyBorder="1" applyAlignment="1">
      <alignment vertical="center"/>
    </xf>
    <xf numFmtId="0" fontId="17" fillId="0" borderId="0" xfId="8" applyFont="1" applyFill="1"/>
    <xf numFmtId="49" fontId="17" fillId="0" borderId="0" xfId="9" applyNumberFormat="1" applyFont="1" applyFill="1" applyBorder="1"/>
    <xf numFmtId="0" fontId="14" fillId="0" borderId="0" xfId="9" applyFont="1" applyFill="1" applyBorder="1" applyAlignment="1">
      <alignment horizontal="center" vertical="top"/>
    </xf>
    <xf numFmtId="0" fontId="14" fillId="0" borderId="0" xfId="9" applyFont="1" applyFill="1" applyBorder="1" applyAlignment="1">
      <alignment horizontal="right" vertical="top"/>
    </xf>
    <xf numFmtId="0" fontId="16" fillId="0" borderId="0" xfId="8" applyNumberFormat="1" applyFont="1" applyFill="1" applyBorder="1" applyAlignment="1" applyProtection="1">
      <alignment horizontal="center" vertical="center"/>
    </xf>
    <xf numFmtId="49" fontId="17" fillId="0" borderId="0" xfId="9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/>
    <xf numFmtId="0" fontId="14" fillId="0" borderId="0" xfId="8" applyFont="1" applyFill="1" applyAlignment="1">
      <alignment horizontal="right"/>
    </xf>
    <xf numFmtId="0" fontId="6" fillId="0" borderId="2" xfId="8" applyFont="1" applyFill="1" applyBorder="1" applyAlignment="1">
      <alignment horizontal="right" vertical="top"/>
    </xf>
    <xf numFmtId="0" fontId="5" fillId="0" borderId="0" xfId="8" applyFont="1" applyFill="1" applyAlignment="1">
      <alignment horizontal="right"/>
    </xf>
    <xf numFmtId="0" fontId="17" fillId="0" borderId="0" xfId="8" applyFont="1" applyFill="1" applyAlignment="1"/>
    <xf numFmtId="0" fontId="17" fillId="0" borderId="0" xfId="8" applyFont="1" applyFill="1" applyAlignment="1">
      <alignment horizontal="right"/>
    </xf>
    <xf numFmtId="0" fontId="17" fillId="0" borderId="3" xfId="8" applyFont="1" applyFill="1" applyBorder="1" applyAlignment="1">
      <alignment horizontal="center" vertical="center"/>
    </xf>
    <xf numFmtId="0" fontId="17" fillId="0" borderId="5" xfId="8" applyFont="1" applyFill="1" applyBorder="1" applyAlignment="1">
      <alignment horizontal="center" vertical="center"/>
    </xf>
    <xf numFmtId="4" fontId="14" fillId="0" borderId="4" xfId="8" applyNumberFormat="1" applyFont="1" applyFill="1" applyBorder="1" applyAlignment="1">
      <alignment horizontal="right" vertical="center" indent="7"/>
    </xf>
    <xf numFmtId="4" fontId="17" fillId="0" borderId="4" xfId="8" applyNumberFormat="1" applyFont="1" applyFill="1" applyBorder="1" applyAlignment="1">
      <alignment horizontal="right" vertical="center" indent="7"/>
    </xf>
    <xf numFmtId="4" fontId="16" fillId="0" borderId="2" xfId="8" applyNumberFormat="1" applyFont="1" applyFill="1" applyBorder="1" applyAlignment="1">
      <alignment horizontal="center" vertical="center"/>
    </xf>
    <xf numFmtId="4" fontId="16" fillId="0" borderId="0" xfId="8" applyNumberFormat="1" applyFont="1" applyFill="1" applyBorder="1" applyAlignment="1">
      <alignment horizontal="center" vertical="center"/>
    </xf>
    <xf numFmtId="4" fontId="16" fillId="0" borderId="1" xfId="8" applyNumberFormat="1" applyFont="1" applyFill="1" applyBorder="1" applyAlignment="1">
      <alignment horizontal="center" vertical="center"/>
    </xf>
    <xf numFmtId="4" fontId="14" fillId="0" borderId="0" xfId="8" applyNumberFormat="1" applyFont="1" applyFill="1"/>
    <xf numFmtId="4" fontId="19" fillId="0" borderId="0" xfId="8" applyNumberFormat="1" applyFont="1" applyFill="1"/>
    <xf numFmtId="0" fontId="14" fillId="0" borderId="0" xfId="9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8" applyNumberFormat="1" applyFont="1" applyFill="1" applyBorder="1" applyAlignment="1" applyProtection="1">
      <alignment vertical="center"/>
    </xf>
    <xf numFmtId="0" fontId="14" fillId="0" borderId="0" xfId="8" applyFont="1" applyFill="1" applyAlignment="1">
      <alignment vertical="center"/>
    </xf>
    <xf numFmtId="0" fontId="5" fillId="0" borderId="0" xfId="8" applyFont="1" applyFill="1"/>
    <xf numFmtId="0" fontId="22" fillId="0" borderId="0" xfId="0" applyFont="1" applyFill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2" fontId="15" fillId="0" borderId="0" xfId="0" applyNumberFormat="1" applyFont="1" applyAlignment="1">
      <alignment horizontal="center"/>
    </xf>
    <xf numFmtId="0" fontId="15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2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0" xfId="0" applyFont="1"/>
    <xf numFmtId="164" fontId="17" fillId="0" borderId="4" xfId="0" applyNumberFormat="1" applyFont="1" applyBorder="1" applyAlignment="1">
      <alignment horizontal="center" vertical="center" wrapText="1"/>
    </xf>
    <xf numFmtId="164" fontId="24" fillId="0" borderId="4" xfId="0" applyNumberFormat="1" applyFont="1" applyBorder="1"/>
    <xf numFmtId="164" fontId="24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164" fontId="17" fillId="0" borderId="4" xfId="0" applyNumberFormat="1" applyFont="1" applyBorder="1"/>
    <xf numFmtId="0" fontId="24" fillId="0" borderId="4" xfId="0" applyFont="1" applyBorder="1" applyAlignment="1">
      <alignment horizontal="right" vertical="top" wrapText="1"/>
    </xf>
    <xf numFmtId="0" fontId="24" fillId="0" borderId="4" xfId="0" applyFont="1" applyBorder="1" applyAlignment="1">
      <alignment horizontal="left" vertical="top" wrapText="1"/>
    </xf>
    <xf numFmtId="0" fontId="17" fillId="0" borderId="4" xfId="1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164" fontId="17" fillId="0" borderId="4" xfId="0" applyNumberFormat="1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wrapText="1"/>
    </xf>
    <xf numFmtId="0" fontId="1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right" vertical="center" wrapText="1"/>
    </xf>
    <xf numFmtId="0" fontId="17" fillId="0" borderId="6" xfId="0" applyFont="1" applyBorder="1" applyAlignment="1">
      <alignment vertical="center" wrapText="1"/>
    </xf>
    <xf numFmtId="164" fontId="17" fillId="0" borderId="6" xfId="0" applyNumberFormat="1" applyFont="1" applyBorder="1" applyAlignment="1">
      <alignment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10" fontId="17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2" fontId="17" fillId="0" borderId="5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5" fillId="0" borderId="4" xfId="0" applyFont="1" applyBorder="1" applyAlignment="1">
      <alignment horizontal="right"/>
    </xf>
    <xf numFmtId="10" fontId="17" fillId="0" borderId="4" xfId="0" applyNumberFormat="1" applyFont="1" applyBorder="1"/>
    <xf numFmtId="0" fontId="17" fillId="0" borderId="4" xfId="0" applyFont="1" applyBorder="1"/>
    <xf numFmtId="2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right"/>
    </xf>
    <xf numFmtId="9" fontId="17" fillId="0" borderId="4" xfId="0" applyNumberFormat="1" applyFont="1" applyBorder="1"/>
    <xf numFmtId="2" fontId="15" fillId="0" borderId="4" xfId="0" applyNumberFormat="1" applyFont="1" applyBorder="1" applyAlignment="1">
      <alignment horizontal="center"/>
    </xf>
    <xf numFmtId="0" fontId="17" fillId="0" borderId="0" xfId="0" applyFont="1" applyBorder="1"/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/>
    </xf>
    <xf numFmtId="0" fontId="15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top"/>
    </xf>
    <xf numFmtId="0" fontId="15" fillId="0" borderId="0" xfId="0" quotePrefix="1" applyNumberFormat="1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right" vertical="center"/>
    </xf>
    <xf numFmtId="2" fontId="27" fillId="0" borderId="7" xfId="0" applyNumberFormat="1" applyFont="1" applyFill="1" applyBorder="1" applyAlignment="1">
      <alignment horizontal="center" vertical="center" wrapText="1"/>
    </xf>
    <xf numFmtId="0" fontId="28" fillId="0" borderId="2" xfId="7" applyNumberFormat="1" applyFont="1" applyFill="1" applyBorder="1" applyAlignment="1">
      <alignment horizontal="left" indent="4"/>
    </xf>
    <xf numFmtId="0" fontId="17" fillId="0" borderId="0" xfId="0" applyFont="1" applyFill="1" applyAlignment="1">
      <alignment horizont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vertical="center" wrapText="1" shrinkToFit="1"/>
    </xf>
    <xf numFmtId="0" fontId="17" fillId="0" borderId="4" xfId="0" applyFont="1" applyFill="1" applyBorder="1" applyAlignment="1">
      <alignment horizont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49" fontId="15" fillId="2" borderId="4" xfId="0" applyNumberFormat="1" applyFont="1" applyFill="1" applyBorder="1" applyAlignment="1">
      <alignment horizontal="center" vertical="center" wrapText="1" shrinkToFit="1"/>
    </xf>
    <xf numFmtId="0" fontId="15" fillId="2" borderId="4" xfId="8" applyFont="1" applyFill="1" applyBorder="1" applyAlignment="1">
      <alignment horizontal="center" vertical="center" wrapText="1" shrinkToFit="1"/>
    </xf>
    <xf numFmtId="2" fontId="17" fillId="2" borderId="4" xfId="0" applyNumberFormat="1" applyFont="1" applyFill="1" applyBorder="1" applyAlignment="1">
      <alignment horizontal="center" wrapText="1" shrinkToFit="1"/>
    </xf>
    <xf numFmtId="2" fontId="17" fillId="2" borderId="4" xfId="0" applyNumberFormat="1" applyFont="1" applyFill="1" applyBorder="1" applyAlignment="1">
      <alignment horizontal="center" vertical="center" wrapText="1" shrinkToFit="1"/>
    </xf>
    <xf numFmtId="49" fontId="17" fillId="2" borderId="4" xfId="8" applyNumberFormat="1" applyFont="1" applyFill="1" applyBorder="1" applyAlignment="1">
      <alignment horizontal="center" vertical="center" wrapText="1" shrinkToFit="1"/>
    </xf>
    <xf numFmtId="49" fontId="17" fillId="2" borderId="4" xfId="0" applyNumberFormat="1" applyFont="1" applyFill="1" applyBorder="1" applyAlignment="1">
      <alignment horizontal="center" vertical="center" wrapText="1" shrinkToFit="1"/>
    </xf>
    <xf numFmtId="0" fontId="17" fillId="2" borderId="4" xfId="0" applyFont="1" applyFill="1" applyBorder="1" applyAlignment="1">
      <alignment horizontal="left" vertical="center" wrapText="1"/>
    </xf>
    <xf numFmtId="4" fontId="17" fillId="2" borderId="4" xfId="0" applyNumberFormat="1" applyFont="1" applyFill="1" applyBorder="1" applyAlignment="1">
      <alignment horizontal="right" wrapText="1" indent="1"/>
    </xf>
    <xf numFmtId="4" fontId="17" fillId="2" borderId="4" xfId="0" applyNumberFormat="1" applyFont="1" applyFill="1" applyBorder="1" applyAlignment="1">
      <alignment horizontal="right" indent="1"/>
    </xf>
    <xf numFmtId="0" fontId="17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8" applyFont="1" applyFill="1" applyBorder="1" applyAlignment="1">
      <alignment horizontal="right" wrapText="1"/>
    </xf>
    <xf numFmtId="4" fontId="15" fillId="0" borderId="4" xfId="0" applyNumberFormat="1" applyFont="1" applyFill="1" applyBorder="1" applyAlignment="1">
      <alignment horizontal="right" indent="1"/>
    </xf>
    <xf numFmtId="0" fontId="17" fillId="0" borderId="4" xfId="0" applyFont="1" applyFill="1" applyBorder="1"/>
    <xf numFmtId="0" fontId="17" fillId="0" borderId="4" xfId="0" applyFont="1" applyFill="1" applyBorder="1" applyAlignment="1">
      <alignment horizontal="right"/>
    </xf>
    <xf numFmtId="4" fontId="17" fillId="0" borderId="4" xfId="0" applyNumberFormat="1" applyFont="1" applyFill="1" applyBorder="1" applyAlignment="1">
      <alignment horizontal="right" indent="1"/>
    </xf>
    <xf numFmtId="10" fontId="15" fillId="0" borderId="0" xfId="3" applyNumberFormat="1" applyFont="1" applyFill="1" applyAlignment="1">
      <alignment horizontal="center"/>
    </xf>
    <xf numFmtId="10" fontId="30" fillId="0" borderId="0" xfId="3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9" fontId="15" fillId="0" borderId="0" xfId="3" applyFont="1" applyFill="1" applyAlignment="1">
      <alignment horizontal="center"/>
    </xf>
    <xf numFmtId="2" fontId="30" fillId="0" borderId="0" xfId="0" applyNumberFormat="1" applyFont="1" applyFill="1" applyAlignment="1">
      <alignment horizontal="center"/>
    </xf>
    <xf numFmtId="166" fontId="15" fillId="0" borderId="0" xfId="3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right"/>
    </xf>
    <xf numFmtId="2" fontId="15" fillId="0" borderId="0" xfId="0" applyNumberFormat="1" applyFont="1" applyFill="1" applyAlignment="1">
      <alignment horizontal="center"/>
    </xf>
    <xf numFmtId="0" fontId="17" fillId="0" borderId="0" xfId="0" applyFont="1" applyFill="1"/>
    <xf numFmtId="168" fontId="15" fillId="0" borderId="0" xfId="2" applyNumberFormat="1" applyFont="1" applyFill="1" applyAlignment="1">
      <alignment horizontal="center"/>
    </xf>
    <xf numFmtId="169" fontId="15" fillId="0" borderId="0" xfId="2" applyNumberFormat="1" applyFont="1" applyFill="1" applyAlignment="1">
      <alignment horizontal="center"/>
    </xf>
    <xf numFmtId="43" fontId="15" fillId="0" borderId="0" xfId="2" applyFont="1" applyFill="1" applyAlignment="1">
      <alignment horizontal="center"/>
    </xf>
    <xf numFmtId="170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 indent="2"/>
    </xf>
    <xf numFmtId="0" fontId="17" fillId="0" borderId="0" xfId="9" applyFont="1" applyFill="1" applyBorder="1" applyAlignment="1">
      <alignment horizontal="left" vertical="top" indent="11"/>
    </xf>
    <xf numFmtId="0" fontId="17" fillId="0" borderId="0" xfId="9" applyFont="1" applyFill="1" applyBorder="1" applyAlignment="1">
      <alignment horizontal="right" vertical="center"/>
    </xf>
    <xf numFmtId="0" fontId="17" fillId="0" borderId="0" xfId="9" applyFont="1" applyFill="1" applyBorder="1" applyAlignment="1">
      <alignment horizontal="right" vertical="top"/>
    </xf>
    <xf numFmtId="0" fontId="15" fillId="0" borderId="0" xfId="8" applyNumberFormat="1" applyFont="1" applyFill="1" applyBorder="1" applyAlignment="1" applyProtection="1">
      <alignment horizontal="center" vertical="center"/>
    </xf>
    <xf numFmtId="10" fontId="17" fillId="0" borderId="0" xfId="3" applyNumberFormat="1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31" fillId="0" borderId="0" xfId="0" applyFont="1" applyFill="1" applyAlignment="1">
      <alignment horizontal="left" indent="5"/>
    </xf>
    <xf numFmtId="0" fontId="32" fillId="0" borderId="0" xfId="0" applyFont="1" applyFill="1" applyBorder="1" applyAlignment="1">
      <alignment horizontal="left" vertical="center" indent="15"/>
    </xf>
    <xf numFmtId="0" fontId="28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 indent="4"/>
    </xf>
  </cellXfs>
  <cellStyles count="10">
    <cellStyle name="Comma" xfId="2" builtinId="3"/>
    <cellStyle name="Explanatory Text" xfId="1" builtinId="53" customBuiltin="1"/>
    <cellStyle name="Normal" xfId="0" builtinId="0"/>
    <cellStyle name="Normal 10" xfId="4"/>
    <cellStyle name="Normal 10 2" xfId="5"/>
    <cellStyle name="Normal_Aluksnes_Pilssalas_Tames sagatave" xfId="7"/>
    <cellStyle name="Normal_TAME-POLIPLASTS" xfId="9"/>
    <cellStyle name="Normal_Z_darbi_Excel_2003_13.03.08_saturs_Saraksti Liepu" xfId="6"/>
    <cellStyle name="Percent" xfId="3" builtinId="5"/>
    <cellStyle name="Style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da/Desktop/Iepirkumi%202017/Intern&#257;tskola/Tame_KIVS_sportzale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vn_koptame"/>
      <sheetName val="Kops"/>
      <sheetName val="Būvdarbi 1. kārta"/>
      <sheetName val="Būvdarbi 2.kārta"/>
    </sheetNames>
    <sheetDataSet>
      <sheetData sheetId="0">
        <row r="19">
          <cell r="C19" t="str">
            <v>Objekta izmaksas 
(euro)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34"/>
  <sheetViews>
    <sheetView tabSelected="1" view="pageBreakPreview" zoomScaleNormal="100" workbookViewId="0">
      <selection activeCell="G13" sqref="G13"/>
    </sheetView>
  </sheetViews>
  <sheetFormatPr defaultRowHeight="15" x14ac:dyDescent="0.25"/>
  <cols>
    <col min="1" max="1" width="8.5703125" bestFit="1" customWidth="1"/>
    <col min="2" max="2" width="53.85546875" bestFit="1" customWidth="1"/>
    <col min="3" max="3" width="8.5703125" bestFit="1" customWidth="1"/>
    <col min="4" max="4" width="9" bestFit="1" customWidth="1"/>
    <col min="5" max="7" width="8.7109375" bestFit="1" customWidth="1"/>
    <col min="9" max="9" width="8.7109375" bestFit="1" customWidth="1"/>
    <col min="10" max="10" width="10.7109375" bestFit="1" customWidth="1"/>
    <col min="11" max="11" width="8.7109375" bestFit="1" customWidth="1"/>
    <col min="14" max="14" width="8.7109375" bestFit="1" customWidth="1"/>
    <col min="15" max="15" width="10.5703125" bestFit="1" customWidth="1"/>
    <col min="16" max="1025" width="8.42578125"/>
  </cols>
  <sheetData>
    <row r="1" spans="1:15" ht="15.75" x14ac:dyDescent="0.25">
      <c r="A1" s="76" t="s">
        <v>144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.75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 customHeight="1" x14ac:dyDescent="0.2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.75" x14ac:dyDescent="0.2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5.75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15.75" x14ac:dyDescent="0.2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5.75" x14ac:dyDescent="0.25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5.75" x14ac:dyDescent="0.25">
      <c r="A8" s="81" t="s">
        <v>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5.7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ht="15.7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ht="15.75" x14ac:dyDescent="0.25">
      <c r="A11" s="81" t="s">
        <v>143</v>
      </c>
      <c r="B11" s="81"/>
      <c r="C11" s="81"/>
      <c r="D11" s="81"/>
      <c r="E11" s="81"/>
      <c r="F11" s="81"/>
      <c r="G11" s="81"/>
      <c r="H11" s="81"/>
      <c r="I11" s="81"/>
      <c r="J11" s="81" t="s">
        <v>5</v>
      </c>
      <c r="K11" s="81"/>
      <c r="L11" s="82"/>
      <c r="M11" s="83" t="s">
        <v>6</v>
      </c>
      <c r="N11" s="81"/>
      <c r="O11" s="81"/>
    </row>
    <row r="12" spans="1:15" ht="15.7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3"/>
      <c r="N12" s="81"/>
      <c r="O12" s="81"/>
    </row>
    <row r="13" spans="1:15" ht="15.75" x14ac:dyDescent="0.25">
      <c r="A13" s="81"/>
      <c r="B13" s="81"/>
      <c r="C13" s="81"/>
      <c r="D13" s="81"/>
      <c r="E13" s="81"/>
      <c r="F13" s="81"/>
      <c r="G13" s="81"/>
      <c r="H13" s="81"/>
      <c r="I13" s="81" t="s">
        <v>142</v>
      </c>
      <c r="J13" s="81"/>
      <c r="K13" s="81"/>
      <c r="L13" s="81"/>
      <c r="M13" s="81"/>
      <c r="N13" s="81"/>
      <c r="O13" s="81"/>
    </row>
    <row r="14" spans="1:15" ht="15.7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ht="18.600000000000001" customHeight="1" x14ac:dyDescent="0.25">
      <c r="A15" s="84"/>
      <c r="B15" s="84"/>
      <c r="C15" s="84"/>
      <c r="D15" s="84"/>
      <c r="E15" s="85" t="s">
        <v>7</v>
      </c>
      <c r="F15" s="85"/>
      <c r="G15" s="85"/>
      <c r="H15" s="85"/>
      <c r="I15" s="85"/>
      <c r="J15" s="85"/>
      <c r="K15" s="85" t="s">
        <v>8</v>
      </c>
      <c r="L15" s="85"/>
      <c r="M15" s="85"/>
      <c r="N15" s="85"/>
      <c r="O15" s="85"/>
    </row>
    <row r="16" spans="1:15" ht="115.15" customHeight="1" x14ac:dyDescent="0.25">
      <c r="A16" s="86" t="s">
        <v>9</v>
      </c>
      <c r="B16" s="87" t="s">
        <v>10</v>
      </c>
      <c r="C16" s="86" t="s">
        <v>11</v>
      </c>
      <c r="D16" s="86" t="s">
        <v>12</v>
      </c>
      <c r="E16" s="88" t="s">
        <v>13</v>
      </c>
      <c r="F16" s="88" t="s">
        <v>14</v>
      </c>
      <c r="G16" s="88" t="s">
        <v>15</v>
      </c>
      <c r="H16" s="88" t="s">
        <v>16</v>
      </c>
      <c r="I16" s="88" t="s">
        <v>17</v>
      </c>
      <c r="J16" s="88" t="s">
        <v>18</v>
      </c>
      <c r="K16" s="88" t="s">
        <v>19</v>
      </c>
      <c r="L16" s="88" t="s">
        <v>20</v>
      </c>
      <c r="M16" s="88" t="s">
        <v>16</v>
      </c>
      <c r="N16" s="88" t="s">
        <v>17</v>
      </c>
      <c r="O16" s="88" t="s">
        <v>21</v>
      </c>
    </row>
    <row r="17" spans="1:15" ht="15.75" x14ac:dyDescent="0.25">
      <c r="A17" s="89">
        <v>1</v>
      </c>
      <c r="B17" s="89">
        <v>2</v>
      </c>
      <c r="C17" s="89">
        <f t="shared" ref="C17:O17" si="0">B17+1</f>
        <v>3</v>
      </c>
      <c r="D17" s="89">
        <f t="shared" si="0"/>
        <v>4</v>
      </c>
      <c r="E17" s="89">
        <f t="shared" si="0"/>
        <v>5</v>
      </c>
      <c r="F17" s="89">
        <f t="shared" si="0"/>
        <v>6</v>
      </c>
      <c r="G17" s="89">
        <f t="shared" si="0"/>
        <v>7</v>
      </c>
      <c r="H17" s="89">
        <f t="shared" si="0"/>
        <v>8</v>
      </c>
      <c r="I17" s="89">
        <f t="shared" si="0"/>
        <v>9</v>
      </c>
      <c r="J17" s="89">
        <f t="shared" si="0"/>
        <v>10</v>
      </c>
      <c r="K17" s="89">
        <f t="shared" si="0"/>
        <v>11</v>
      </c>
      <c r="L17" s="89">
        <f t="shared" si="0"/>
        <v>12</v>
      </c>
      <c r="M17" s="89">
        <f t="shared" si="0"/>
        <v>13</v>
      </c>
      <c r="N17" s="89">
        <f t="shared" si="0"/>
        <v>14</v>
      </c>
      <c r="O17" s="89">
        <f t="shared" si="0"/>
        <v>15</v>
      </c>
    </row>
    <row r="18" spans="1:15" ht="15.75" x14ac:dyDescent="0.25">
      <c r="A18" s="90"/>
      <c r="B18" s="91" t="s">
        <v>0</v>
      </c>
      <c r="C18" s="92"/>
      <c r="D18" s="9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 ht="18.75" x14ac:dyDescent="0.25">
      <c r="A19" s="90"/>
      <c r="B19" s="95" t="s">
        <v>22</v>
      </c>
      <c r="C19" s="96" t="s">
        <v>188</v>
      </c>
      <c r="D19" s="97">
        <v>45.4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15.75" x14ac:dyDescent="0.25">
      <c r="A20" s="95">
        <v>1</v>
      </c>
      <c r="B20" s="96" t="s">
        <v>189</v>
      </c>
      <c r="C20" s="95" t="s">
        <v>23</v>
      </c>
      <c r="D20" s="99">
        <v>1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31.5" x14ac:dyDescent="0.25">
      <c r="A21" s="95">
        <f t="shared" ref="A21:A52" si="1">A20+1</f>
        <v>2</v>
      </c>
      <c r="B21" s="100" t="s">
        <v>24</v>
      </c>
      <c r="C21" s="96" t="s">
        <v>188</v>
      </c>
      <c r="D21" s="97">
        <f>D19</f>
        <v>45.4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5.75" x14ac:dyDescent="0.25">
      <c r="A22" s="95">
        <f t="shared" si="1"/>
        <v>3</v>
      </c>
      <c r="B22" s="100" t="s">
        <v>25</v>
      </c>
      <c r="C22" s="101" t="s">
        <v>23</v>
      </c>
      <c r="D22" s="97">
        <v>1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34.9" customHeight="1" x14ac:dyDescent="0.25">
      <c r="A23" s="95">
        <f t="shared" si="1"/>
        <v>4</v>
      </c>
      <c r="B23" s="100" t="s">
        <v>26</v>
      </c>
      <c r="C23" s="101" t="s">
        <v>23</v>
      </c>
      <c r="D23" s="97">
        <v>1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6.149999999999999" customHeight="1" x14ac:dyDescent="0.25">
      <c r="A24" s="95">
        <f t="shared" si="1"/>
        <v>5</v>
      </c>
      <c r="B24" s="100" t="s">
        <v>27</v>
      </c>
      <c r="C24" s="101" t="s">
        <v>28</v>
      </c>
      <c r="D24" s="97">
        <f>D25</f>
        <v>45.4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8.75" x14ac:dyDescent="0.25">
      <c r="A25" s="95">
        <f t="shared" si="1"/>
        <v>6</v>
      </c>
      <c r="B25" s="100" t="s">
        <v>29</v>
      </c>
      <c r="C25" s="96" t="s">
        <v>188</v>
      </c>
      <c r="D25" s="97">
        <f>D19</f>
        <v>45.4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55.9" customHeight="1" x14ac:dyDescent="0.25">
      <c r="A26" s="95">
        <f t="shared" si="1"/>
        <v>7</v>
      </c>
      <c r="B26" s="100" t="s">
        <v>30</v>
      </c>
      <c r="C26" s="96" t="s">
        <v>188</v>
      </c>
      <c r="D26" s="97">
        <f>D19</f>
        <v>45.4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15.75" x14ac:dyDescent="0.25">
      <c r="A27" s="95">
        <f t="shared" si="1"/>
        <v>8</v>
      </c>
      <c r="B27" s="100" t="s">
        <v>31</v>
      </c>
      <c r="C27" s="102" t="s">
        <v>28</v>
      </c>
      <c r="D27" s="97">
        <f>D26</f>
        <v>45.4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31.5" x14ac:dyDescent="0.25">
      <c r="A28" s="95">
        <f t="shared" si="1"/>
        <v>9</v>
      </c>
      <c r="B28" s="100" t="s">
        <v>32</v>
      </c>
      <c r="C28" s="96" t="s">
        <v>188</v>
      </c>
      <c r="D28" s="97">
        <v>88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31.5" x14ac:dyDescent="0.25">
      <c r="A29" s="95">
        <f t="shared" si="1"/>
        <v>10</v>
      </c>
      <c r="B29" s="100" t="s">
        <v>33</v>
      </c>
      <c r="C29" s="101" t="s">
        <v>23</v>
      </c>
      <c r="D29" s="97">
        <v>2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63.75" customHeight="1" x14ac:dyDescent="0.25">
      <c r="A30" s="95">
        <f t="shared" si="1"/>
        <v>11</v>
      </c>
      <c r="B30" s="100" t="s">
        <v>34</v>
      </c>
      <c r="C30" s="101" t="s">
        <v>23</v>
      </c>
      <c r="D30" s="97">
        <v>1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5" customHeight="1" x14ac:dyDescent="0.25">
      <c r="A31" s="95">
        <f t="shared" si="1"/>
        <v>12</v>
      </c>
      <c r="B31" s="100" t="s">
        <v>35</v>
      </c>
      <c r="C31" s="101" t="s">
        <v>36</v>
      </c>
      <c r="D31" s="97">
        <v>2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15" customHeight="1" x14ac:dyDescent="0.25">
      <c r="A32" s="95">
        <f t="shared" si="1"/>
        <v>13</v>
      </c>
      <c r="B32" s="100"/>
      <c r="C32" s="101"/>
      <c r="D32" s="97"/>
      <c r="E32" s="97"/>
      <c r="F32" s="97"/>
      <c r="G32" s="97"/>
      <c r="H32" s="97"/>
      <c r="I32" s="97"/>
      <c r="J32" s="97"/>
      <c r="K32" s="103"/>
      <c r="L32" s="103"/>
      <c r="M32" s="103"/>
      <c r="N32" s="103"/>
      <c r="O32" s="103"/>
    </row>
    <row r="33" spans="1:15" ht="15" customHeight="1" x14ac:dyDescent="0.25">
      <c r="A33" s="95">
        <f t="shared" si="1"/>
        <v>14</v>
      </c>
      <c r="B33" s="104" t="s">
        <v>37</v>
      </c>
      <c r="C33" s="101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15" customHeight="1" x14ac:dyDescent="0.25">
      <c r="A34" s="95">
        <f t="shared" si="1"/>
        <v>15</v>
      </c>
      <c r="B34" s="100" t="s">
        <v>38</v>
      </c>
      <c r="C34" s="101" t="s">
        <v>39</v>
      </c>
      <c r="D34" s="97">
        <f>2+4</f>
        <v>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23.25" customHeight="1" x14ac:dyDescent="0.25">
      <c r="A35" s="95">
        <f t="shared" si="1"/>
        <v>16</v>
      </c>
      <c r="B35" s="100" t="s">
        <v>40</v>
      </c>
      <c r="C35" s="101" t="s">
        <v>39</v>
      </c>
      <c r="D35" s="97">
        <v>1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15" customHeight="1" x14ac:dyDescent="0.25">
      <c r="A36" s="95">
        <f t="shared" si="1"/>
        <v>17</v>
      </c>
      <c r="B36" s="100" t="s">
        <v>41</v>
      </c>
      <c r="C36" s="101" t="s">
        <v>42</v>
      </c>
      <c r="D36" s="97">
        <f>1.1*1.1*0.1</f>
        <v>0.12100000000000002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15" customHeight="1" x14ac:dyDescent="0.25">
      <c r="A37" s="95">
        <f t="shared" si="1"/>
        <v>18</v>
      </c>
      <c r="B37" s="105" t="s">
        <v>43</v>
      </c>
      <c r="C37" s="101" t="s">
        <v>42</v>
      </c>
      <c r="D37" s="97">
        <f>D36*1.3</f>
        <v>0.15730000000000002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15" customHeight="1" x14ac:dyDescent="0.25">
      <c r="A38" s="95">
        <f t="shared" si="1"/>
        <v>19</v>
      </c>
      <c r="B38" s="106" t="s">
        <v>44</v>
      </c>
      <c r="C38" s="107" t="s">
        <v>28</v>
      </c>
      <c r="D38" s="108">
        <v>1.44</v>
      </c>
      <c r="E38" s="97"/>
      <c r="F38" s="97"/>
      <c r="G38" s="109"/>
      <c r="H38" s="109"/>
      <c r="I38" s="109"/>
      <c r="J38" s="97"/>
      <c r="K38" s="97"/>
      <c r="L38" s="97"/>
      <c r="M38" s="97"/>
      <c r="N38" s="97"/>
      <c r="O38" s="97"/>
    </row>
    <row r="39" spans="1:15" ht="15" customHeight="1" x14ac:dyDescent="0.25">
      <c r="A39" s="95">
        <f t="shared" si="1"/>
        <v>20</v>
      </c>
      <c r="B39" s="110" t="s">
        <v>45</v>
      </c>
      <c r="C39" s="95" t="s">
        <v>28</v>
      </c>
      <c r="D39" s="93">
        <f>D38*1.2</f>
        <v>1.728</v>
      </c>
      <c r="E39" s="97"/>
      <c r="F39" s="97"/>
      <c r="G39" s="109"/>
      <c r="H39" s="109"/>
      <c r="I39" s="109"/>
      <c r="J39" s="97"/>
      <c r="K39" s="97"/>
      <c r="L39" s="97"/>
      <c r="M39" s="97"/>
      <c r="N39" s="97"/>
      <c r="O39" s="97"/>
    </row>
    <row r="40" spans="1:15" ht="15" customHeight="1" x14ac:dyDescent="0.25">
      <c r="A40" s="95">
        <f t="shared" si="1"/>
        <v>21</v>
      </c>
      <c r="B40" s="111" t="s">
        <v>46</v>
      </c>
      <c r="C40" s="95" t="s">
        <v>47</v>
      </c>
      <c r="D40" s="93">
        <v>28.8</v>
      </c>
      <c r="E40" s="97"/>
      <c r="F40" s="97"/>
      <c r="G40" s="109"/>
      <c r="H40" s="109"/>
      <c r="I40" s="109"/>
      <c r="J40" s="97"/>
      <c r="K40" s="97"/>
      <c r="L40" s="97"/>
      <c r="M40" s="97"/>
      <c r="N40" s="97"/>
      <c r="O40" s="97"/>
    </row>
    <row r="41" spans="1:15" ht="15" customHeight="1" x14ac:dyDescent="0.25">
      <c r="A41" s="95">
        <f t="shared" si="1"/>
        <v>22</v>
      </c>
      <c r="B41" s="105" t="s">
        <v>48</v>
      </c>
      <c r="C41" s="107" t="s">
        <v>47</v>
      </c>
      <c r="D41" s="108">
        <f>D40*1.1</f>
        <v>31.680000000000003</v>
      </c>
      <c r="E41" s="97"/>
      <c r="F41" s="97"/>
      <c r="G41" s="109"/>
      <c r="H41" s="109"/>
      <c r="I41" s="109"/>
      <c r="J41" s="97"/>
      <c r="K41" s="97"/>
      <c r="L41" s="97"/>
      <c r="M41" s="97"/>
      <c r="N41" s="97"/>
      <c r="O41" s="97"/>
    </row>
    <row r="42" spans="1:15" ht="15" customHeight="1" x14ac:dyDescent="0.25">
      <c r="A42" s="95">
        <f t="shared" si="1"/>
        <v>23</v>
      </c>
      <c r="B42" s="105" t="s">
        <v>49</v>
      </c>
      <c r="C42" s="112" t="s">
        <v>50</v>
      </c>
      <c r="D42" s="113">
        <f>ROUND(D38*8,0)</f>
        <v>12</v>
      </c>
      <c r="E42" s="97"/>
      <c r="F42" s="97"/>
      <c r="G42" s="109"/>
      <c r="H42" s="109"/>
      <c r="I42" s="109"/>
      <c r="J42" s="97"/>
      <c r="K42" s="97"/>
      <c r="L42" s="97"/>
      <c r="M42" s="97"/>
      <c r="N42" s="97"/>
      <c r="O42" s="97"/>
    </row>
    <row r="43" spans="1:15" ht="15" customHeight="1" x14ac:dyDescent="0.25">
      <c r="A43" s="95">
        <f t="shared" si="1"/>
        <v>24</v>
      </c>
      <c r="B43" s="106" t="s">
        <v>51</v>
      </c>
      <c r="C43" s="112" t="s">
        <v>42</v>
      </c>
      <c r="D43" s="113">
        <f>0.9*0.9*0.4*1.1</f>
        <v>0.35640000000000011</v>
      </c>
      <c r="E43" s="97"/>
      <c r="F43" s="97"/>
      <c r="G43" s="109"/>
      <c r="H43" s="109"/>
      <c r="I43" s="109"/>
      <c r="J43" s="97"/>
      <c r="K43" s="97"/>
      <c r="L43" s="97"/>
      <c r="M43" s="97"/>
      <c r="N43" s="97"/>
      <c r="O43" s="97"/>
    </row>
    <row r="44" spans="1:15" ht="15" customHeight="1" x14ac:dyDescent="0.25">
      <c r="A44" s="95">
        <f t="shared" si="1"/>
        <v>25</v>
      </c>
      <c r="B44" s="100" t="s">
        <v>52</v>
      </c>
      <c r="C44" s="101" t="s">
        <v>47</v>
      </c>
      <c r="D44" s="113">
        <f>17.8*2.11*1.1</f>
        <v>41.313800000000001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15" ht="15" customHeight="1" x14ac:dyDescent="0.25">
      <c r="A45" s="95">
        <f t="shared" si="1"/>
        <v>26</v>
      </c>
      <c r="B45" s="100" t="s">
        <v>53</v>
      </c>
      <c r="C45" s="101" t="s">
        <v>39</v>
      </c>
      <c r="D45" s="113">
        <v>1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5" ht="15" customHeight="1" x14ac:dyDescent="0.25">
      <c r="A46" s="95">
        <f t="shared" si="1"/>
        <v>27</v>
      </c>
      <c r="B46" s="100" t="s">
        <v>54</v>
      </c>
      <c r="C46" s="101" t="s">
        <v>50</v>
      </c>
      <c r="D46" s="113">
        <v>4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15" ht="15" customHeight="1" x14ac:dyDescent="0.25">
      <c r="A47" s="95">
        <f t="shared" si="1"/>
        <v>28</v>
      </c>
      <c r="B47" s="100" t="s">
        <v>55</v>
      </c>
      <c r="C47" s="101" t="s">
        <v>47</v>
      </c>
      <c r="D47" s="113">
        <f>26.2*5.7*1.1</f>
        <v>164.27400000000003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15" customHeight="1" x14ac:dyDescent="0.25">
      <c r="A48" s="95">
        <f t="shared" si="1"/>
        <v>29</v>
      </c>
      <c r="B48" s="100" t="s">
        <v>56</v>
      </c>
      <c r="C48" s="101" t="s">
        <v>50</v>
      </c>
      <c r="D48" s="113">
        <v>4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" customHeight="1" x14ac:dyDescent="0.25">
      <c r="A49" s="95">
        <f t="shared" si="1"/>
        <v>30</v>
      </c>
      <c r="B49" s="105" t="s">
        <v>57</v>
      </c>
      <c r="C49" s="101" t="s">
        <v>42</v>
      </c>
      <c r="D49" s="113">
        <f>0.05*0.2*1.15*4*1.2</f>
        <v>5.5200000000000006E-2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 ht="15" customHeight="1" x14ac:dyDescent="0.25">
      <c r="A50" s="95">
        <f t="shared" si="1"/>
        <v>31</v>
      </c>
      <c r="B50" s="105" t="s">
        <v>58</v>
      </c>
      <c r="C50" s="101" t="s">
        <v>39</v>
      </c>
      <c r="D50" s="113">
        <v>1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15" customHeight="1" x14ac:dyDescent="0.25">
      <c r="A51" s="95">
        <f t="shared" si="1"/>
        <v>32</v>
      </c>
      <c r="B51" s="100" t="s">
        <v>59</v>
      </c>
      <c r="C51" s="101" t="s">
        <v>50</v>
      </c>
      <c r="D51" s="113">
        <f>2+(4*2)</f>
        <v>10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ht="15" customHeight="1" x14ac:dyDescent="0.25">
      <c r="A52" s="95">
        <f t="shared" si="1"/>
        <v>33</v>
      </c>
      <c r="B52" s="89" t="s">
        <v>60</v>
      </c>
      <c r="C52" s="101" t="s">
        <v>39</v>
      </c>
      <c r="D52" s="97">
        <v>1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ht="15.75" x14ac:dyDescent="0.25">
      <c r="A53" s="95">
        <f t="shared" ref="A53:A84" si="2">A52+1</f>
        <v>34</v>
      </c>
      <c r="B53" s="114" t="s">
        <v>61</v>
      </c>
      <c r="C53" s="101"/>
      <c r="D53" s="115"/>
      <c r="E53" s="97"/>
      <c r="F53" s="97"/>
      <c r="G53" s="115"/>
      <c r="H53" s="115"/>
      <c r="I53" s="115"/>
      <c r="J53" s="115"/>
      <c r="K53" s="103"/>
      <c r="L53" s="103"/>
      <c r="M53" s="103"/>
      <c r="N53" s="103"/>
      <c r="O53" s="103"/>
    </row>
    <row r="54" spans="1:15" ht="15.75" x14ac:dyDescent="0.25">
      <c r="A54" s="95">
        <f t="shared" si="2"/>
        <v>35</v>
      </c>
      <c r="B54" s="104" t="s">
        <v>62</v>
      </c>
      <c r="C54" s="101"/>
      <c r="D54" s="115"/>
      <c r="E54" s="97"/>
      <c r="F54" s="97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1:15" ht="15.75" x14ac:dyDescent="0.25">
      <c r="A55" s="95">
        <f t="shared" si="2"/>
        <v>36</v>
      </c>
      <c r="B55" s="116" t="s">
        <v>63</v>
      </c>
      <c r="C55" s="101"/>
      <c r="D55" s="115"/>
      <c r="E55" s="97"/>
      <c r="F55" s="97"/>
      <c r="G55" s="115"/>
      <c r="H55" s="115"/>
      <c r="I55" s="115"/>
      <c r="J55" s="115"/>
      <c r="K55" s="115"/>
      <c r="L55" s="115"/>
      <c r="M55" s="115"/>
      <c r="N55" s="115"/>
      <c r="O55" s="115"/>
    </row>
    <row r="56" spans="1:15" ht="15.75" x14ac:dyDescent="0.25">
      <c r="A56" s="95">
        <f t="shared" si="2"/>
        <v>37</v>
      </c>
      <c r="B56" s="117" t="s">
        <v>64</v>
      </c>
      <c r="C56" s="101" t="s">
        <v>36</v>
      </c>
      <c r="D56" s="97">
        <v>1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31.5" x14ac:dyDescent="0.25">
      <c r="A57" s="95">
        <f t="shared" si="2"/>
        <v>38</v>
      </c>
      <c r="B57" s="117" t="s">
        <v>65</v>
      </c>
      <c r="C57" s="101" t="s">
        <v>36</v>
      </c>
      <c r="D57" s="97">
        <v>1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ht="31.5" x14ac:dyDescent="0.25">
      <c r="A58" s="95">
        <f t="shared" si="2"/>
        <v>39</v>
      </c>
      <c r="B58" s="117" t="s">
        <v>66</v>
      </c>
      <c r="C58" s="101" t="s">
        <v>36</v>
      </c>
      <c r="D58" s="97">
        <v>3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ht="15.75" x14ac:dyDescent="0.25">
      <c r="A59" s="95">
        <f t="shared" si="2"/>
        <v>40</v>
      </c>
      <c r="B59" s="117" t="s">
        <v>67</v>
      </c>
      <c r="C59" s="101" t="s">
        <v>36</v>
      </c>
      <c r="D59" s="97">
        <v>3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31.5" x14ac:dyDescent="0.25">
      <c r="A60" s="95">
        <f t="shared" si="2"/>
        <v>41</v>
      </c>
      <c r="B60" s="117" t="s">
        <v>68</v>
      </c>
      <c r="C60" s="101" t="s">
        <v>36</v>
      </c>
      <c r="D60" s="97">
        <v>2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1:15" ht="15.75" x14ac:dyDescent="0.25">
      <c r="A61" s="95">
        <f t="shared" si="2"/>
        <v>42</v>
      </c>
      <c r="B61" s="117" t="s">
        <v>69</v>
      </c>
      <c r="C61" s="101" t="s">
        <v>70</v>
      </c>
      <c r="D61" s="97">
        <v>174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 ht="15.75" x14ac:dyDescent="0.25">
      <c r="A62" s="95">
        <f t="shared" si="2"/>
        <v>43</v>
      </c>
      <c r="B62" s="117" t="s">
        <v>71</v>
      </c>
      <c r="C62" s="101" t="s">
        <v>70</v>
      </c>
      <c r="D62" s="97">
        <v>65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5.75" x14ac:dyDescent="0.25">
      <c r="A63" s="95">
        <f t="shared" si="2"/>
        <v>44</v>
      </c>
      <c r="B63" s="117" t="s">
        <v>72</v>
      </c>
      <c r="C63" s="101" t="s">
        <v>70</v>
      </c>
      <c r="D63" s="97">
        <v>8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15.75" x14ac:dyDescent="0.25">
      <c r="A64" s="95">
        <f t="shared" si="2"/>
        <v>45</v>
      </c>
      <c r="B64" s="117" t="s">
        <v>73</v>
      </c>
      <c r="C64" s="101" t="s">
        <v>70</v>
      </c>
      <c r="D64" s="97">
        <v>128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15" ht="31.5" x14ac:dyDescent="0.25">
      <c r="A65" s="95">
        <f t="shared" si="2"/>
        <v>46</v>
      </c>
      <c r="B65" s="117" t="s">
        <v>74</v>
      </c>
      <c r="C65" s="101" t="s">
        <v>36</v>
      </c>
      <c r="D65" s="97">
        <v>12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15.75" x14ac:dyDescent="0.25">
      <c r="A66" s="95">
        <f t="shared" si="2"/>
        <v>47</v>
      </c>
      <c r="B66" s="117" t="s">
        <v>75</v>
      </c>
      <c r="C66" s="101" t="s">
        <v>36</v>
      </c>
      <c r="D66" s="97">
        <v>17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15" ht="15.75" x14ac:dyDescent="0.25">
      <c r="A67" s="95">
        <f t="shared" si="2"/>
        <v>48</v>
      </c>
      <c r="B67" s="117" t="s">
        <v>76</v>
      </c>
      <c r="C67" s="101" t="s">
        <v>36</v>
      </c>
      <c r="D67" s="97">
        <v>1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5.75" x14ac:dyDescent="0.25">
      <c r="A68" s="95">
        <f t="shared" si="2"/>
        <v>49</v>
      </c>
      <c r="B68" s="117" t="s">
        <v>77</v>
      </c>
      <c r="C68" s="101" t="s">
        <v>36</v>
      </c>
      <c r="D68" s="97">
        <v>2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15" ht="15.75" x14ac:dyDescent="0.25">
      <c r="A69" s="95">
        <f t="shared" si="2"/>
        <v>50</v>
      </c>
      <c r="B69" s="117" t="s">
        <v>78</v>
      </c>
      <c r="C69" s="101" t="s">
        <v>36</v>
      </c>
      <c r="D69" s="97">
        <v>2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ht="15.75" x14ac:dyDescent="0.25">
      <c r="A70" s="95">
        <f t="shared" si="2"/>
        <v>51</v>
      </c>
      <c r="B70" s="117" t="s">
        <v>79</v>
      </c>
      <c r="C70" s="101" t="s">
        <v>36</v>
      </c>
      <c r="D70" s="97">
        <v>3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15.75" x14ac:dyDescent="0.25">
      <c r="A71" s="95">
        <f t="shared" si="2"/>
        <v>52</v>
      </c>
      <c r="B71" s="117" t="s">
        <v>80</v>
      </c>
      <c r="C71" s="101" t="s">
        <v>36</v>
      </c>
      <c r="D71" s="97">
        <v>1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15.75" x14ac:dyDescent="0.25">
      <c r="A72" s="95">
        <f t="shared" si="2"/>
        <v>53</v>
      </c>
      <c r="B72" s="117" t="s">
        <v>81</v>
      </c>
      <c r="C72" s="101" t="s">
        <v>36</v>
      </c>
      <c r="D72" s="97">
        <v>3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15.75" x14ac:dyDescent="0.25">
      <c r="A73" s="95">
        <f t="shared" si="2"/>
        <v>54</v>
      </c>
      <c r="B73" s="117" t="s">
        <v>82</v>
      </c>
      <c r="C73" s="101" t="s">
        <v>36</v>
      </c>
      <c r="D73" s="97">
        <v>2</v>
      </c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31.5" x14ac:dyDescent="0.25">
      <c r="A74" s="95">
        <f t="shared" si="2"/>
        <v>55</v>
      </c>
      <c r="B74" s="117" t="s">
        <v>83</v>
      </c>
      <c r="C74" s="101" t="s">
        <v>36</v>
      </c>
      <c r="D74" s="97">
        <v>1</v>
      </c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31.5" x14ac:dyDescent="0.25">
      <c r="A75" s="95">
        <f t="shared" si="2"/>
        <v>56</v>
      </c>
      <c r="B75" s="117" t="s">
        <v>84</v>
      </c>
      <c r="C75" s="101" t="s">
        <v>36</v>
      </c>
      <c r="D75" s="97">
        <v>2</v>
      </c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31.5" x14ac:dyDescent="0.25">
      <c r="A76" s="95">
        <f t="shared" si="2"/>
        <v>57</v>
      </c>
      <c r="B76" s="117" t="s">
        <v>85</v>
      </c>
      <c r="C76" s="101" t="s">
        <v>36</v>
      </c>
      <c r="D76" s="97">
        <v>4</v>
      </c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5.75" x14ac:dyDescent="0.25">
      <c r="A77" s="95">
        <f t="shared" si="2"/>
        <v>58</v>
      </c>
      <c r="B77" s="117" t="s">
        <v>86</v>
      </c>
      <c r="C77" s="101" t="s">
        <v>36</v>
      </c>
      <c r="D77" s="97">
        <v>20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15.75" x14ac:dyDescent="0.25">
      <c r="A78" s="95">
        <f t="shared" si="2"/>
        <v>59</v>
      </c>
      <c r="B78" s="117" t="s">
        <v>87</v>
      </c>
      <c r="C78" s="101" t="s">
        <v>36</v>
      </c>
      <c r="D78" s="97">
        <v>3</v>
      </c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5.75" x14ac:dyDescent="0.25">
      <c r="A79" s="95">
        <f t="shared" si="2"/>
        <v>60</v>
      </c>
      <c r="B79" s="117" t="s">
        <v>88</v>
      </c>
      <c r="C79" s="101" t="s">
        <v>36</v>
      </c>
      <c r="D79" s="97">
        <v>6</v>
      </c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5.75" x14ac:dyDescent="0.25">
      <c r="A80" s="95">
        <f t="shared" si="2"/>
        <v>61</v>
      </c>
      <c r="B80" s="117" t="s">
        <v>89</v>
      </c>
      <c r="C80" s="101" t="s">
        <v>36</v>
      </c>
      <c r="D80" s="97">
        <v>2</v>
      </c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5.75" x14ac:dyDescent="0.25">
      <c r="A81" s="95">
        <f t="shared" si="2"/>
        <v>62</v>
      </c>
      <c r="B81" s="117" t="s">
        <v>90</v>
      </c>
      <c r="C81" s="101" t="s">
        <v>36</v>
      </c>
      <c r="D81" s="97">
        <v>2</v>
      </c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5.75" x14ac:dyDescent="0.25">
      <c r="A82" s="95">
        <f t="shared" si="2"/>
        <v>63</v>
      </c>
      <c r="B82" s="117" t="s">
        <v>91</v>
      </c>
      <c r="C82" s="101" t="s">
        <v>36</v>
      </c>
      <c r="D82" s="97">
        <v>1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31.5" x14ac:dyDescent="0.25">
      <c r="A83" s="95">
        <f t="shared" si="2"/>
        <v>64</v>
      </c>
      <c r="B83" s="117" t="s">
        <v>92</v>
      </c>
      <c r="C83" s="101" t="s">
        <v>93</v>
      </c>
      <c r="D83" s="97">
        <v>1</v>
      </c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5.75" x14ac:dyDescent="0.25">
      <c r="A84" s="95">
        <f t="shared" si="2"/>
        <v>65</v>
      </c>
      <c r="B84" s="117" t="s">
        <v>94</v>
      </c>
      <c r="C84" s="101" t="s">
        <v>36</v>
      </c>
      <c r="D84" s="97">
        <v>5</v>
      </c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5.75" x14ac:dyDescent="0.25">
      <c r="A85" s="95">
        <f t="shared" ref="A85:A120" si="3">A84+1</f>
        <v>66</v>
      </c>
      <c r="B85" s="117" t="s">
        <v>95</v>
      </c>
      <c r="C85" s="101" t="s">
        <v>93</v>
      </c>
      <c r="D85" s="97">
        <v>1</v>
      </c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31.5" x14ac:dyDescent="0.25">
      <c r="A86" s="95">
        <f t="shared" si="3"/>
        <v>67</v>
      </c>
      <c r="B86" s="117" t="s">
        <v>60</v>
      </c>
      <c r="C86" s="101" t="s">
        <v>96</v>
      </c>
      <c r="D86" s="97">
        <v>1</v>
      </c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15.75" x14ac:dyDescent="0.25">
      <c r="A87" s="95">
        <f t="shared" si="3"/>
        <v>68</v>
      </c>
      <c r="B87" s="118" t="s">
        <v>97</v>
      </c>
      <c r="C87" s="101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1:15" ht="15.75" x14ac:dyDescent="0.25">
      <c r="A88" s="95">
        <f t="shared" si="3"/>
        <v>69</v>
      </c>
      <c r="B88" s="117" t="s">
        <v>98</v>
      </c>
      <c r="C88" s="101" t="s">
        <v>70</v>
      </c>
      <c r="D88" s="97">
        <v>247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15.75" x14ac:dyDescent="0.25">
      <c r="A89" s="95">
        <f t="shared" si="3"/>
        <v>70</v>
      </c>
      <c r="B89" s="117" t="s">
        <v>99</v>
      </c>
      <c r="C89" s="101" t="s">
        <v>70</v>
      </c>
      <c r="D89" s="97">
        <v>128</v>
      </c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1:15" ht="15.75" x14ac:dyDescent="0.25">
      <c r="A90" s="95">
        <f t="shared" si="3"/>
        <v>71</v>
      </c>
      <c r="B90" s="117" t="s">
        <v>100</v>
      </c>
      <c r="C90" s="101" t="s">
        <v>36</v>
      </c>
      <c r="D90" s="97">
        <v>17</v>
      </c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ht="15.75" x14ac:dyDescent="0.25">
      <c r="A91" s="95">
        <f t="shared" si="3"/>
        <v>72</v>
      </c>
      <c r="B91" s="117" t="s">
        <v>101</v>
      </c>
      <c r="C91" s="101" t="s">
        <v>70</v>
      </c>
      <c r="D91" s="97">
        <v>18</v>
      </c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ht="15.75" x14ac:dyDescent="0.25">
      <c r="A92" s="95">
        <f t="shared" si="3"/>
        <v>73</v>
      </c>
      <c r="B92" s="117" t="s">
        <v>102</v>
      </c>
      <c r="C92" s="101" t="s">
        <v>70</v>
      </c>
      <c r="D92" s="97">
        <v>18</v>
      </c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15.75" x14ac:dyDescent="0.25">
      <c r="A93" s="95">
        <f t="shared" si="3"/>
        <v>74</v>
      </c>
      <c r="B93" s="117" t="s">
        <v>103</v>
      </c>
      <c r="C93" s="101" t="s">
        <v>36</v>
      </c>
      <c r="D93" s="97">
        <v>7</v>
      </c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31.5" x14ac:dyDescent="0.25">
      <c r="A94" s="95">
        <f t="shared" si="3"/>
        <v>75</v>
      </c>
      <c r="B94" s="117" t="s">
        <v>104</v>
      </c>
      <c r="C94" s="101" t="s">
        <v>93</v>
      </c>
      <c r="D94" s="97">
        <v>1</v>
      </c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1:15" ht="15.75" x14ac:dyDescent="0.25">
      <c r="A95" s="95">
        <f t="shared" si="3"/>
        <v>76</v>
      </c>
      <c r="B95" s="117" t="s">
        <v>105</v>
      </c>
      <c r="C95" s="101" t="s">
        <v>36</v>
      </c>
      <c r="D95" s="97">
        <v>17</v>
      </c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1:15" ht="15.75" x14ac:dyDescent="0.25">
      <c r="A96" s="95">
        <f t="shared" si="3"/>
        <v>77</v>
      </c>
      <c r="B96" s="117" t="s">
        <v>106</v>
      </c>
      <c r="C96" s="101" t="s">
        <v>36</v>
      </c>
      <c r="D96" s="97">
        <v>5</v>
      </c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5" ht="15.75" x14ac:dyDescent="0.25">
      <c r="A97" s="95">
        <f t="shared" si="3"/>
        <v>78</v>
      </c>
      <c r="B97" s="117" t="s">
        <v>107</v>
      </c>
      <c r="C97" s="101" t="s">
        <v>36</v>
      </c>
      <c r="D97" s="97">
        <v>12</v>
      </c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1:15" ht="15.75" x14ac:dyDescent="0.25">
      <c r="A98" s="95">
        <f t="shared" si="3"/>
        <v>79</v>
      </c>
      <c r="B98" s="117" t="s">
        <v>108</v>
      </c>
      <c r="C98" s="101" t="s">
        <v>36</v>
      </c>
      <c r="D98" s="97">
        <v>1</v>
      </c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5" ht="15.75" x14ac:dyDescent="0.25">
      <c r="A99" s="95">
        <f t="shared" si="3"/>
        <v>80</v>
      </c>
      <c r="B99" s="117" t="s">
        <v>109</v>
      </c>
      <c r="C99" s="101" t="s">
        <v>36</v>
      </c>
      <c r="D99" s="97">
        <v>1</v>
      </c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1:15" ht="15.75" x14ac:dyDescent="0.25">
      <c r="A100" s="95">
        <f t="shared" si="3"/>
        <v>81</v>
      </c>
      <c r="B100" s="117" t="s">
        <v>110</v>
      </c>
      <c r="C100" s="101" t="s">
        <v>111</v>
      </c>
      <c r="D100" s="97">
        <v>1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1:15" ht="15.75" x14ac:dyDescent="0.25">
      <c r="A101" s="95">
        <f t="shared" si="3"/>
        <v>82</v>
      </c>
      <c r="B101" s="117" t="s">
        <v>112</v>
      </c>
      <c r="C101" s="101" t="s">
        <v>111</v>
      </c>
      <c r="D101" s="97">
        <v>1</v>
      </c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1:15" ht="15.75" x14ac:dyDescent="0.25">
      <c r="A102" s="95">
        <f t="shared" si="3"/>
        <v>83</v>
      </c>
      <c r="B102" s="119" t="s">
        <v>113</v>
      </c>
      <c r="C102" s="101" t="s">
        <v>111</v>
      </c>
      <c r="D102" s="97">
        <v>1</v>
      </c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1:15" ht="15.75" x14ac:dyDescent="0.25">
      <c r="A103" s="95">
        <f t="shared" si="3"/>
        <v>84</v>
      </c>
      <c r="B103" s="119" t="s">
        <v>114</v>
      </c>
      <c r="C103" s="101" t="s">
        <v>111</v>
      </c>
      <c r="D103" s="97">
        <v>1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1:15" ht="15.75" x14ac:dyDescent="0.25">
      <c r="A104" s="95">
        <f t="shared" si="3"/>
        <v>85</v>
      </c>
      <c r="B104" s="100" t="s">
        <v>115</v>
      </c>
      <c r="C104" s="101" t="s">
        <v>111</v>
      </c>
      <c r="D104" s="97">
        <v>1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5" ht="15.75" x14ac:dyDescent="0.25">
      <c r="A105" s="95">
        <f t="shared" si="3"/>
        <v>86</v>
      </c>
      <c r="B105" s="100" t="s">
        <v>116</v>
      </c>
      <c r="C105" s="101" t="s">
        <v>111</v>
      </c>
      <c r="D105" s="97">
        <v>1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ht="15.75" x14ac:dyDescent="0.25">
      <c r="A106" s="95">
        <f t="shared" si="3"/>
        <v>87</v>
      </c>
      <c r="B106" s="114" t="s">
        <v>61</v>
      </c>
      <c r="C106" s="100"/>
      <c r="D106" s="115"/>
      <c r="E106" s="97"/>
      <c r="F106" s="97"/>
      <c r="G106" s="115"/>
      <c r="H106" s="115"/>
      <c r="I106" s="115"/>
      <c r="J106" s="115"/>
      <c r="K106" s="103"/>
      <c r="L106" s="103"/>
      <c r="M106" s="103"/>
      <c r="N106" s="103"/>
      <c r="O106" s="103"/>
    </row>
    <row r="107" spans="1:15" ht="15.75" x14ac:dyDescent="0.25">
      <c r="A107" s="95">
        <f t="shared" si="3"/>
        <v>88</v>
      </c>
      <c r="B107" s="104" t="s">
        <v>117</v>
      </c>
      <c r="C107" s="100"/>
      <c r="D107" s="115"/>
      <c r="E107" s="97"/>
      <c r="F107" s="97"/>
      <c r="G107" s="115"/>
      <c r="H107" s="115"/>
      <c r="I107" s="115"/>
      <c r="J107" s="115"/>
      <c r="K107" s="115"/>
      <c r="L107" s="115"/>
      <c r="M107" s="115"/>
      <c r="N107" s="115"/>
      <c r="O107" s="115"/>
    </row>
    <row r="108" spans="1:15" ht="63" x14ac:dyDescent="0.25">
      <c r="A108" s="95">
        <f t="shared" si="3"/>
        <v>89</v>
      </c>
      <c r="B108" s="100" t="s">
        <v>118</v>
      </c>
      <c r="C108" s="101" t="s">
        <v>93</v>
      </c>
      <c r="D108" s="97">
        <v>1</v>
      </c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</row>
    <row r="109" spans="1:15" ht="63" x14ac:dyDescent="0.25">
      <c r="A109" s="95">
        <f t="shared" si="3"/>
        <v>90</v>
      </c>
      <c r="B109" s="100" t="s">
        <v>119</v>
      </c>
      <c r="C109" s="101" t="s">
        <v>93</v>
      </c>
      <c r="D109" s="97">
        <v>1</v>
      </c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</row>
    <row r="110" spans="1:15" ht="15.75" x14ac:dyDescent="0.25">
      <c r="A110" s="95">
        <f t="shared" si="3"/>
        <v>91</v>
      </c>
      <c r="B110" s="100" t="s">
        <v>120</v>
      </c>
      <c r="C110" s="101" t="s">
        <v>36</v>
      </c>
      <c r="D110" s="97">
        <v>4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5" ht="15.75" x14ac:dyDescent="0.25">
      <c r="A111" s="95">
        <f t="shared" si="3"/>
        <v>92</v>
      </c>
      <c r="B111" s="100" t="s">
        <v>121</v>
      </c>
      <c r="C111" s="101" t="s">
        <v>122</v>
      </c>
      <c r="D111" s="97">
        <v>15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</row>
    <row r="112" spans="1:15" ht="15.75" x14ac:dyDescent="0.25">
      <c r="A112" s="95">
        <f t="shared" si="3"/>
        <v>93</v>
      </c>
      <c r="B112" s="100" t="s">
        <v>123</v>
      </c>
      <c r="C112" s="101" t="s">
        <v>93</v>
      </c>
      <c r="D112" s="97">
        <v>1</v>
      </c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</row>
    <row r="113" spans="1:15" ht="15.75" x14ac:dyDescent="0.25">
      <c r="A113" s="95">
        <f t="shared" si="3"/>
        <v>94</v>
      </c>
      <c r="B113" s="100" t="s">
        <v>124</v>
      </c>
      <c r="C113" s="101" t="s">
        <v>122</v>
      </c>
      <c r="D113" s="97">
        <v>15</v>
      </c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</row>
    <row r="114" spans="1:15" ht="15.75" x14ac:dyDescent="0.25">
      <c r="A114" s="95">
        <f t="shared" si="3"/>
        <v>95</v>
      </c>
      <c r="B114" s="100" t="s">
        <v>125</v>
      </c>
      <c r="C114" s="101" t="s">
        <v>93</v>
      </c>
      <c r="D114" s="97">
        <v>1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</row>
    <row r="115" spans="1:15" ht="15.75" x14ac:dyDescent="0.25">
      <c r="A115" s="95">
        <f t="shared" si="3"/>
        <v>96</v>
      </c>
      <c r="B115" s="100" t="s">
        <v>126</v>
      </c>
      <c r="C115" s="101" t="s">
        <v>93</v>
      </c>
      <c r="D115" s="97">
        <v>1</v>
      </c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</row>
    <row r="116" spans="1:15" ht="15.75" x14ac:dyDescent="0.25">
      <c r="A116" s="95">
        <f t="shared" si="3"/>
        <v>97</v>
      </c>
      <c r="B116" s="100" t="s">
        <v>127</v>
      </c>
      <c r="C116" s="101" t="s">
        <v>93</v>
      </c>
      <c r="D116" s="97">
        <v>1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</row>
    <row r="117" spans="1:15" ht="15.75" x14ac:dyDescent="0.25">
      <c r="A117" s="95">
        <f t="shared" si="3"/>
        <v>98</v>
      </c>
      <c r="B117" s="114" t="s">
        <v>61</v>
      </c>
      <c r="C117" s="100"/>
      <c r="D117" s="115"/>
      <c r="E117" s="97"/>
      <c r="F117" s="97"/>
      <c r="G117" s="115"/>
      <c r="H117" s="115"/>
      <c r="I117" s="115"/>
      <c r="J117" s="115"/>
      <c r="K117" s="103"/>
      <c r="L117" s="103"/>
      <c r="M117" s="103"/>
      <c r="N117" s="103"/>
      <c r="O117" s="103"/>
    </row>
    <row r="118" spans="1:15" ht="15.75" x14ac:dyDescent="0.25">
      <c r="A118" s="95">
        <f t="shared" si="3"/>
        <v>99</v>
      </c>
      <c r="B118" s="91" t="s">
        <v>128</v>
      </c>
      <c r="C118" s="92"/>
      <c r="D118" s="99"/>
      <c r="E118" s="97"/>
      <c r="F118" s="97"/>
      <c r="G118" s="98"/>
      <c r="H118" s="98"/>
      <c r="I118" s="97"/>
      <c r="J118" s="98"/>
      <c r="K118" s="98"/>
      <c r="L118" s="98"/>
      <c r="M118" s="98"/>
      <c r="N118" s="98"/>
      <c r="O118" s="98"/>
    </row>
    <row r="119" spans="1:15" ht="47.25" x14ac:dyDescent="0.25">
      <c r="A119" s="95">
        <f t="shared" si="3"/>
        <v>100</v>
      </c>
      <c r="B119" s="100" t="s">
        <v>129</v>
      </c>
      <c r="C119" s="101" t="s">
        <v>130</v>
      </c>
      <c r="D119" s="97">
        <v>1</v>
      </c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</row>
    <row r="120" spans="1:15" ht="15.75" x14ac:dyDescent="0.25">
      <c r="A120" s="95">
        <f t="shared" si="3"/>
        <v>101</v>
      </c>
      <c r="B120" s="100" t="s">
        <v>131</v>
      </c>
      <c r="C120" s="101" t="s">
        <v>130</v>
      </c>
      <c r="D120" s="97">
        <v>1</v>
      </c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</row>
    <row r="121" spans="1:15" ht="15.75" x14ac:dyDescent="0.25">
      <c r="A121" s="101"/>
      <c r="B121" s="114" t="s">
        <v>61</v>
      </c>
      <c r="C121" s="100"/>
      <c r="D121" s="115"/>
      <c r="E121" s="115"/>
      <c r="F121" s="115"/>
      <c r="G121" s="115"/>
      <c r="H121" s="115"/>
      <c r="I121" s="115"/>
      <c r="J121" s="115"/>
      <c r="K121" s="103"/>
      <c r="L121" s="103"/>
      <c r="M121" s="103"/>
      <c r="N121" s="103"/>
      <c r="O121" s="103"/>
    </row>
    <row r="122" spans="1:15" ht="15.75" x14ac:dyDescent="0.25">
      <c r="A122" s="120"/>
      <c r="B122" s="121" t="s">
        <v>132</v>
      </c>
      <c r="C122" s="122"/>
      <c r="D122" s="123"/>
      <c r="E122" s="123"/>
      <c r="F122" s="123"/>
      <c r="G122" s="123"/>
      <c r="H122" s="123"/>
      <c r="I122" s="123"/>
      <c r="J122" s="123"/>
      <c r="K122" s="124"/>
      <c r="L122" s="124"/>
      <c r="M122" s="124"/>
      <c r="N122" s="124"/>
      <c r="O122" s="124"/>
    </row>
    <row r="123" spans="1:15" ht="15.75" x14ac:dyDescent="0.25">
      <c r="A123" s="125"/>
      <c r="B123" s="126"/>
      <c r="C123" s="126"/>
      <c r="D123" s="127">
        <v>0.04</v>
      </c>
      <c r="E123" s="128" t="s">
        <v>133</v>
      </c>
      <c r="F123" s="128"/>
      <c r="G123" s="128"/>
      <c r="H123" s="128"/>
      <c r="I123" s="128"/>
      <c r="J123" s="128"/>
      <c r="K123" s="126"/>
      <c r="L123" s="125"/>
      <c r="M123" s="129">
        <f>ROUND(M122*D123,2)</f>
        <v>0</v>
      </c>
      <c r="N123" s="125"/>
      <c r="O123" s="130">
        <f>M123</f>
        <v>0</v>
      </c>
    </row>
    <row r="124" spans="1:15" ht="15.75" x14ac:dyDescent="0.25">
      <c r="A124" s="131"/>
      <c r="B124" s="81"/>
      <c r="C124" s="126"/>
      <c r="D124" s="126"/>
      <c r="E124" s="128" t="s">
        <v>134</v>
      </c>
      <c r="F124" s="128"/>
      <c r="G124" s="128"/>
      <c r="H124" s="128"/>
      <c r="I124" s="128"/>
      <c r="J124" s="128"/>
      <c r="K124" s="132">
        <f>ROUND(K123+K122,2)</f>
        <v>0</v>
      </c>
      <c r="L124" s="132">
        <f>ROUND(L123+L122,2)</f>
        <v>0</v>
      </c>
      <c r="M124" s="132">
        <f>ROUND(M123+M122,2)</f>
        <v>0</v>
      </c>
      <c r="N124" s="132">
        <f>ROUND(N123+N122,2)</f>
        <v>0</v>
      </c>
      <c r="O124" s="132">
        <f>ROUND(N124+M124+L124,2)</f>
        <v>0</v>
      </c>
    </row>
    <row r="125" spans="1:15" ht="15.75" x14ac:dyDescent="0.25">
      <c r="A125" s="131"/>
      <c r="B125" s="81"/>
      <c r="C125" s="81"/>
      <c r="D125" s="81"/>
      <c r="E125" s="81"/>
      <c r="F125" s="81"/>
      <c r="G125" s="133" t="s">
        <v>135</v>
      </c>
      <c r="H125" s="133"/>
      <c r="I125" s="133"/>
      <c r="J125" s="133"/>
      <c r="K125" s="134" t="s">
        <v>141</v>
      </c>
      <c r="L125" s="135"/>
      <c r="M125" s="135"/>
      <c r="N125" s="135"/>
      <c r="O125" s="136"/>
    </row>
    <row r="126" spans="1:15" ht="15.75" x14ac:dyDescent="0.25">
      <c r="A126" s="131"/>
      <c r="B126" s="81"/>
      <c r="C126" s="81"/>
      <c r="D126" s="81"/>
      <c r="E126" s="81"/>
      <c r="F126" s="81"/>
      <c r="G126" s="137" t="s">
        <v>136</v>
      </c>
      <c r="H126" s="137"/>
      <c r="I126" s="137"/>
      <c r="J126" s="137"/>
      <c r="K126" s="138" t="s">
        <v>141</v>
      </c>
      <c r="L126" s="135"/>
      <c r="M126" s="135"/>
      <c r="N126" s="135"/>
      <c r="O126" s="136"/>
    </row>
    <row r="127" spans="1:15" ht="15.75" x14ac:dyDescent="0.25">
      <c r="A127" s="131"/>
      <c r="B127" s="81"/>
      <c r="C127" s="81"/>
      <c r="D127" s="81"/>
      <c r="E127" s="81"/>
      <c r="F127" s="81"/>
      <c r="G127" s="133" t="s">
        <v>137</v>
      </c>
      <c r="H127" s="133"/>
      <c r="I127" s="133"/>
      <c r="J127" s="133"/>
      <c r="K127" s="134" t="s">
        <v>141</v>
      </c>
      <c r="L127" s="135"/>
      <c r="M127" s="135"/>
      <c r="N127" s="135"/>
      <c r="O127" s="136"/>
    </row>
    <row r="128" spans="1:15" ht="15.75" x14ac:dyDescent="0.25">
      <c r="A128" s="131"/>
      <c r="B128" s="81"/>
      <c r="C128" s="81"/>
      <c r="D128" s="81"/>
      <c r="E128" s="81"/>
      <c r="F128" s="81"/>
      <c r="G128" s="133" t="s">
        <v>138</v>
      </c>
      <c r="H128" s="133"/>
      <c r="I128" s="133"/>
      <c r="J128" s="133"/>
      <c r="K128" s="134">
        <v>0.2359</v>
      </c>
      <c r="L128" s="135"/>
      <c r="M128" s="135"/>
      <c r="N128" s="135"/>
      <c r="O128" s="136">
        <f>ROUND(L124*K128,2)</f>
        <v>0</v>
      </c>
    </row>
    <row r="129" spans="1:17" ht="15.75" x14ac:dyDescent="0.25">
      <c r="A129" s="131"/>
      <c r="B129" s="81"/>
      <c r="C129" s="81"/>
      <c r="D129" s="81"/>
      <c r="E129" s="81"/>
      <c r="F129" s="81"/>
      <c r="G129" s="133" t="s">
        <v>145</v>
      </c>
      <c r="H129" s="133"/>
      <c r="I129" s="133"/>
      <c r="J129" s="133"/>
      <c r="K129" s="134"/>
      <c r="L129" s="135"/>
      <c r="M129" s="135"/>
      <c r="N129" s="135"/>
      <c r="O129" s="139"/>
      <c r="Q129" s="1"/>
    </row>
    <row r="130" spans="1:17" ht="15.75" x14ac:dyDescent="0.25">
      <c r="A130" s="83"/>
      <c r="B130" s="140"/>
      <c r="C130" s="140"/>
      <c r="D130" s="140"/>
      <c r="E130" s="140"/>
      <c r="F130" s="81"/>
      <c r="G130" s="133" t="s">
        <v>139</v>
      </c>
      <c r="H130" s="133"/>
      <c r="I130" s="133"/>
      <c r="J130" s="133"/>
      <c r="K130" s="134">
        <v>0.21</v>
      </c>
      <c r="L130" s="135"/>
      <c r="M130" s="135"/>
      <c r="N130" s="135"/>
      <c r="O130" s="136">
        <f>ROUND(O129*K130,2)</f>
        <v>0</v>
      </c>
    </row>
    <row r="131" spans="1:17" ht="15.75" x14ac:dyDescent="0.25">
      <c r="A131" s="131"/>
      <c r="B131" s="140"/>
      <c r="C131" s="140"/>
      <c r="D131" s="140"/>
      <c r="E131" s="140"/>
      <c r="F131" s="81"/>
      <c r="G131" s="133" t="s">
        <v>140</v>
      </c>
      <c r="H131" s="133"/>
      <c r="I131" s="133"/>
      <c r="J131" s="133"/>
      <c r="K131" s="135"/>
      <c r="L131" s="135"/>
      <c r="M131" s="135"/>
      <c r="N131" s="135"/>
      <c r="O131" s="139">
        <f>ROUND(SUM(O129:O130),2)</f>
        <v>0</v>
      </c>
      <c r="Q131" s="1"/>
    </row>
    <row r="132" spans="1:17" ht="15.75" x14ac:dyDescent="0.25">
      <c r="A132" s="96"/>
      <c r="B132" s="96"/>
      <c r="C132" s="96"/>
      <c r="D132" s="96"/>
      <c r="E132" s="96"/>
      <c r="F132" s="96"/>
      <c r="G132" s="96" t="s">
        <v>146</v>
      </c>
      <c r="H132" s="96"/>
      <c r="I132" s="96"/>
      <c r="J132" s="96"/>
      <c r="K132" s="96"/>
      <c r="L132" s="96"/>
      <c r="M132" s="96"/>
      <c r="N132" s="96"/>
      <c r="O132" s="96"/>
    </row>
    <row r="133" spans="1:17" ht="15.75" x14ac:dyDescent="0.2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1:17" ht="15.75" x14ac:dyDescent="0.2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</sheetData>
  <mergeCells count="14">
    <mergeCell ref="G128:J128"/>
    <mergeCell ref="G129:J129"/>
    <mergeCell ref="G130:J130"/>
    <mergeCell ref="G131:J131"/>
    <mergeCell ref="E123:J123"/>
    <mergeCell ref="E124:J124"/>
    <mergeCell ref="G125:J125"/>
    <mergeCell ref="G126:J126"/>
    <mergeCell ref="G127:J127"/>
    <mergeCell ref="A1:O1"/>
    <mergeCell ref="A3:O3"/>
    <mergeCell ref="A4:O4"/>
    <mergeCell ref="E15:J15"/>
    <mergeCell ref="K15:O15"/>
  </mergeCells>
  <pageMargins left="0.70833333333333304" right="0.70833333333333304" top="0.74791666666666701" bottom="0.74861111111111101" header="0.51180555555555496" footer="0.31527777777777799"/>
  <pageSetup paperSize="9" scale="48" firstPageNumber="0" fitToHeight="0" orientation="portrait" verticalDpi="0" r:id="rId1"/>
  <headerFooter>
    <oddFooter>&amp;R&amp;P</oddFooter>
  </headerFooter>
  <rowBreaks count="1" manualBreakCount="1"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3" workbookViewId="0">
      <selection activeCell="F11" sqref="F11"/>
    </sheetView>
  </sheetViews>
  <sheetFormatPr defaultRowHeight="15" x14ac:dyDescent="0.25"/>
  <cols>
    <col min="1" max="1" width="16.140625" customWidth="1"/>
    <col min="3" max="3" width="21.140625" customWidth="1"/>
    <col min="9" max="9" width="11.140625" customWidth="1"/>
  </cols>
  <sheetData>
    <row r="1" spans="1:8" ht="15.75" customHeight="1" x14ac:dyDescent="0.25"/>
    <row r="3" spans="1:8" x14ac:dyDescent="0.25">
      <c r="A3" s="3"/>
      <c r="B3" s="3"/>
      <c r="C3" s="3"/>
      <c r="D3" s="4"/>
      <c r="E3" s="4"/>
      <c r="F3" s="4"/>
      <c r="G3" s="4"/>
      <c r="H3" s="4"/>
    </row>
    <row r="4" spans="1:8" s="13" customFormat="1" ht="15.75" x14ac:dyDescent="0.25">
      <c r="A4" s="12"/>
      <c r="B4" s="200"/>
      <c r="C4" s="200" t="s">
        <v>148</v>
      </c>
      <c r="D4" s="200"/>
      <c r="E4" s="200"/>
      <c r="F4" s="200"/>
      <c r="G4" s="200"/>
      <c r="H4" s="200"/>
    </row>
    <row r="5" spans="1:8" ht="15.75" x14ac:dyDescent="0.25">
      <c r="A5" s="11"/>
      <c r="B5" s="204"/>
      <c r="C5" s="201" t="s">
        <v>0</v>
      </c>
      <c r="D5" s="202"/>
      <c r="E5" s="202"/>
      <c r="F5" s="202"/>
      <c r="G5" s="202"/>
      <c r="H5" s="202"/>
    </row>
    <row r="6" spans="1:8" ht="15.75" x14ac:dyDescent="0.25">
      <c r="A6" s="5"/>
      <c r="B6" s="150"/>
      <c r="C6" s="144"/>
      <c r="D6" s="202"/>
      <c r="E6" s="202"/>
      <c r="F6" s="202"/>
      <c r="G6" s="202"/>
      <c r="H6" s="202"/>
    </row>
    <row r="7" spans="1:8" ht="15.75" x14ac:dyDescent="0.25">
      <c r="A7" s="5"/>
      <c r="B7" s="150"/>
      <c r="C7" s="144"/>
      <c r="D7" s="202"/>
      <c r="E7" s="202"/>
      <c r="F7" s="202"/>
      <c r="G7" s="202"/>
      <c r="H7" s="202"/>
    </row>
    <row r="8" spans="1:8" ht="15.75" x14ac:dyDescent="0.25">
      <c r="A8" s="6"/>
      <c r="B8" s="142" t="s">
        <v>149</v>
      </c>
      <c r="C8" s="203" t="s">
        <v>167</v>
      </c>
      <c r="D8" s="141"/>
      <c r="E8" s="141"/>
      <c r="F8" s="144"/>
      <c r="G8" s="144"/>
      <c r="H8" s="144"/>
    </row>
    <row r="9" spans="1:8" ht="15" customHeight="1" x14ac:dyDescent="0.25">
      <c r="A9" s="141"/>
      <c r="B9" s="142" t="s">
        <v>150</v>
      </c>
      <c r="C9" s="203" t="s">
        <v>168</v>
      </c>
      <c r="D9" s="141"/>
      <c r="E9" s="141"/>
      <c r="F9" s="75"/>
      <c r="G9" s="75"/>
      <c r="H9" s="7"/>
    </row>
    <row r="10" spans="1:8" ht="47.25" x14ac:dyDescent="0.25">
      <c r="A10" s="141"/>
      <c r="B10" s="142" t="s">
        <v>151</v>
      </c>
      <c r="C10" s="143" t="s">
        <v>169</v>
      </c>
      <c r="D10" s="141"/>
      <c r="E10" s="141"/>
      <c r="F10" s="144"/>
      <c r="G10" s="144"/>
      <c r="H10" s="144"/>
    </row>
    <row r="11" spans="1:8" ht="15" customHeight="1" x14ac:dyDescent="0.25">
      <c r="A11" s="141"/>
      <c r="B11" s="142"/>
      <c r="C11" s="145"/>
      <c r="D11" s="141"/>
      <c r="E11" s="141"/>
      <c r="F11" s="144"/>
      <c r="G11" s="144"/>
      <c r="H11" s="144"/>
    </row>
    <row r="12" spans="1:8" ht="31.5" x14ac:dyDescent="0.25">
      <c r="A12" s="146"/>
      <c r="B12" s="147"/>
      <c r="C12" s="148" t="s">
        <v>152</v>
      </c>
      <c r="D12" s="149">
        <f>D28</f>
        <v>0</v>
      </c>
      <c r="E12" s="150"/>
      <c r="F12" s="150"/>
      <c r="G12" s="150"/>
      <c r="H12" s="150"/>
    </row>
    <row r="13" spans="1:8" ht="31.5" x14ac:dyDescent="0.25">
      <c r="A13" s="146"/>
      <c r="B13" s="151"/>
      <c r="C13" s="148" t="s">
        <v>153</v>
      </c>
      <c r="D13" s="152">
        <f>H23</f>
        <v>0</v>
      </c>
      <c r="E13" s="150"/>
      <c r="F13" s="150"/>
      <c r="G13" s="150"/>
      <c r="H13" s="150"/>
    </row>
    <row r="14" spans="1:8" ht="15.75" x14ac:dyDescent="0.25">
      <c r="A14" s="146"/>
      <c r="B14" s="151"/>
      <c r="C14" s="148"/>
      <c r="D14" s="153" t="str">
        <f>[1]Buvn_koptame!C19</f>
        <v>Objekta izmaksas 
(euro)</v>
      </c>
      <c r="E14" s="154"/>
      <c r="F14" s="150"/>
      <c r="G14" s="150"/>
      <c r="H14" s="150"/>
    </row>
    <row r="15" spans="1:8" ht="15.75" x14ac:dyDescent="0.25">
      <c r="A15" s="146"/>
      <c r="B15" s="146"/>
      <c r="C15" s="146"/>
      <c r="D15" s="146"/>
      <c r="E15" s="150"/>
      <c r="F15" s="150"/>
      <c r="G15" s="150"/>
      <c r="H15" s="150"/>
    </row>
    <row r="16" spans="1:8" ht="15.75" x14ac:dyDescent="0.25">
      <c r="A16" s="155" t="s">
        <v>154</v>
      </c>
      <c r="B16" s="155" t="s">
        <v>155</v>
      </c>
      <c r="C16" s="155" t="s">
        <v>156</v>
      </c>
      <c r="D16" s="155" t="s">
        <v>190</v>
      </c>
      <c r="E16" s="156" t="s">
        <v>157</v>
      </c>
      <c r="F16" s="156"/>
      <c r="G16" s="156"/>
      <c r="H16" s="30" t="s">
        <v>19</v>
      </c>
    </row>
    <row r="17" spans="1:9" x14ac:dyDescent="0.25">
      <c r="A17" s="156"/>
      <c r="B17" s="155"/>
      <c r="C17" s="156"/>
      <c r="D17" s="155"/>
      <c r="E17" s="155" t="s">
        <v>191</v>
      </c>
      <c r="F17" s="155" t="s">
        <v>192</v>
      </c>
      <c r="G17" s="155" t="s">
        <v>193</v>
      </c>
      <c r="H17" s="30"/>
    </row>
    <row r="18" spans="1:9" x14ac:dyDescent="0.25">
      <c r="A18" s="156"/>
      <c r="B18" s="155"/>
      <c r="C18" s="156"/>
      <c r="D18" s="155"/>
      <c r="E18" s="155"/>
      <c r="F18" s="155"/>
      <c r="G18" s="155"/>
      <c r="H18" s="30"/>
    </row>
    <row r="19" spans="1:9" x14ac:dyDescent="0.25">
      <c r="A19" s="156"/>
      <c r="B19" s="155"/>
      <c r="C19" s="156"/>
      <c r="D19" s="155"/>
      <c r="E19" s="155"/>
      <c r="F19" s="155"/>
      <c r="G19" s="155"/>
      <c r="H19" s="30"/>
    </row>
    <row r="20" spans="1:9" ht="15.75" x14ac:dyDescent="0.25">
      <c r="A20" s="157"/>
      <c r="B20" s="158"/>
      <c r="C20" s="159"/>
      <c r="D20" s="160"/>
      <c r="E20" s="157"/>
      <c r="F20" s="157"/>
      <c r="G20" s="157"/>
      <c r="H20" s="157"/>
    </row>
    <row r="21" spans="1:9" ht="15.75" x14ac:dyDescent="0.25">
      <c r="A21" s="161">
        <v>1</v>
      </c>
      <c r="B21" s="162"/>
      <c r="C21" s="163" t="s">
        <v>164</v>
      </c>
      <c r="D21" s="164"/>
      <c r="E21" s="165"/>
      <c r="F21" s="165"/>
      <c r="G21" s="165"/>
      <c r="H21" s="165"/>
    </row>
    <row r="22" spans="1:9" ht="15.75" x14ac:dyDescent="0.25">
      <c r="A22" s="166"/>
      <c r="B22" s="167"/>
      <c r="C22" s="168"/>
      <c r="D22" s="169"/>
      <c r="E22" s="170"/>
      <c r="F22" s="170"/>
      <c r="G22" s="170"/>
      <c r="H22" s="170"/>
    </row>
    <row r="23" spans="1:9" ht="15.75" x14ac:dyDescent="0.25">
      <c r="A23" s="171"/>
      <c r="B23" s="172"/>
      <c r="C23" s="173" t="s">
        <v>158</v>
      </c>
      <c r="D23" s="174"/>
      <c r="E23" s="174"/>
      <c r="F23" s="174"/>
      <c r="G23" s="174"/>
      <c r="H23" s="174"/>
    </row>
    <row r="24" spans="1:9" ht="15.75" x14ac:dyDescent="0.25">
      <c r="A24" s="175"/>
      <c r="B24" s="175"/>
      <c r="C24" s="176" t="s">
        <v>159</v>
      </c>
      <c r="D24" s="177"/>
      <c r="E24" s="178"/>
      <c r="F24" s="179"/>
      <c r="G24" s="179"/>
      <c r="H24" s="180"/>
      <c r="I24" s="2"/>
    </row>
    <row r="25" spans="1:9" ht="15.75" x14ac:dyDescent="0.25">
      <c r="A25" s="175"/>
      <c r="B25" s="175"/>
      <c r="C25" s="176" t="s">
        <v>160</v>
      </c>
      <c r="D25" s="177"/>
      <c r="E25" s="181"/>
      <c r="F25" s="181"/>
      <c r="G25" s="181"/>
      <c r="H25" s="180"/>
    </row>
    <row r="26" spans="1:9" ht="15.75" x14ac:dyDescent="0.25">
      <c r="A26" s="175"/>
      <c r="B26" s="175"/>
      <c r="C26" s="176" t="s">
        <v>161</v>
      </c>
      <c r="D26" s="177"/>
      <c r="E26" s="154"/>
      <c r="F26" s="180"/>
      <c r="G26" s="180"/>
      <c r="H26" s="182"/>
    </row>
    <row r="27" spans="1:9" ht="15.75" x14ac:dyDescent="0.25">
      <c r="A27" s="175"/>
      <c r="B27" s="175"/>
      <c r="C27" s="176" t="s">
        <v>162</v>
      </c>
      <c r="D27" s="177"/>
      <c r="E27" s="183"/>
      <c r="F27" s="180"/>
      <c r="G27" s="180"/>
      <c r="H27" s="184"/>
    </row>
    <row r="28" spans="1:9" ht="15.75" x14ac:dyDescent="0.25">
      <c r="A28" s="175"/>
      <c r="B28" s="175"/>
      <c r="C28" s="185" t="s">
        <v>140</v>
      </c>
      <c r="D28" s="174"/>
      <c r="E28" s="186"/>
      <c r="F28" s="186"/>
      <c r="G28" s="186"/>
      <c r="H28" s="186"/>
    </row>
    <row r="29" spans="1:9" ht="15.75" x14ac:dyDescent="0.25">
      <c r="A29" s="187"/>
      <c r="B29" s="187"/>
      <c r="C29" s="187"/>
      <c r="D29" s="182"/>
      <c r="E29" s="188"/>
      <c r="F29" s="189"/>
      <c r="G29" s="189"/>
      <c r="H29" s="154"/>
    </row>
    <row r="30" spans="1:9" ht="15.75" x14ac:dyDescent="0.25">
      <c r="A30" s="187"/>
      <c r="B30" s="187"/>
      <c r="C30" s="187"/>
      <c r="D30" s="190"/>
      <c r="E30" s="191"/>
      <c r="F30" s="192"/>
      <c r="G30" s="192"/>
      <c r="H30" s="154"/>
    </row>
    <row r="31" spans="1:9" ht="15.75" x14ac:dyDescent="0.25">
      <c r="A31" s="187"/>
      <c r="B31" s="187"/>
      <c r="C31" s="187"/>
      <c r="D31" s="184"/>
      <c r="E31" s="192"/>
      <c r="F31" s="192"/>
      <c r="G31" s="192"/>
      <c r="H31" s="154"/>
    </row>
    <row r="32" spans="1:9" ht="15.75" x14ac:dyDescent="0.25">
      <c r="A32" s="187"/>
      <c r="B32" s="187"/>
      <c r="C32" s="49" t="s">
        <v>165</v>
      </c>
      <c r="D32" s="53"/>
      <c r="E32" s="154"/>
      <c r="F32" s="154"/>
      <c r="G32" s="154"/>
      <c r="H32" s="182"/>
    </row>
    <row r="33" spans="1:8" ht="15.75" x14ac:dyDescent="0.25">
      <c r="A33" s="187"/>
      <c r="B33" s="193"/>
      <c r="C33" s="194" t="s">
        <v>163</v>
      </c>
      <c r="D33" s="195"/>
      <c r="E33" s="187"/>
      <c r="F33" s="196"/>
      <c r="G33" s="154"/>
      <c r="H33" s="154"/>
    </row>
    <row r="34" spans="1:8" ht="15.75" x14ac:dyDescent="0.25">
      <c r="A34" s="187"/>
      <c r="B34" s="187"/>
      <c r="C34" s="53" t="s">
        <v>147</v>
      </c>
      <c r="D34" s="187"/>
      <c r="E34" s="187"/>
      <c r="F34" s="187"/>
      <c r="G34" s="154"/>
      <c r="H34" s="154"/>
    </row>
    <row r="35" spans="1:8" ht="15.75" x14ac:dyDescent="0.25">
      <c r="A35" s="187"/>
      <c r="B35" s="187"/>
      <c r="C35" s="197"/>
      <c r="D35" s="154"/>
      <c r="E35" s="154"/>
      <c r="F35" s="154"/>
      <c r="G35" s="154"/>
      <c r="H35" s="154"/>
    </row>
    <row r="36" spans="1:8" ht="15.75" x14ac:dyDescent="0.25">
      <c r="A36" s="187"/>
      <c r="B36" s="187"/>
      <c r="C36" s="53" t="s">
        <v>166</v>
      </c>
      <c r="D36" s="198"/>
      <c r="E36" s="154"/>
      <c r="F36" s="154"/>
      <c r="G36" s="154"/>
      <c r="H36" s="154"/>
    </row>
    <row r="37" spans="1:8" ht="15.75" x14ac:dyDescent="0.25">
      <c r="A37" s="187"/>
      <c r="B37" s="187"/>
      <c r="C37" s="194" t="s">
        <v>163</v>
      </c>
      <c r="D37" s="195"/>
      <c r="E37" s="187"/>
      <c r="F37" s="196"/>
      <c r="G37" s="154"/>
      <c r="H37" s="154"/>
    </row>
    <row r="38" spans="1:8" ht="15.75" x14ac:dyDescent="0.25">
      <c r="A38" s="187"/>
      <c r="B38" s="187"/>
      <c r="C38" s="199" t="s">
        <v>147</v>
      </c>
      <c r="D38" s="154"/>
      <c r="E38" s="154"/>
      <c r="F38" s="154"/>
      <c r="G38" s="154"/>
      <c r="H38" s="154"/>
    </row>
    <row r="39" spans="1:8" ht="15.75" x14ac:dyDescent="0.25">
      <c r="A39" s="187"/>
      <c r="B39" s="187"/>
      <c r="C39" s="53"/>
      <c r="D39" s="154"/>
      <c r="E39" s="154"/>
      <c r="F39" s="154"/>
      <c r="G39" s="154"/>
      <c r="H39" s="154"/>
    </row>
    <row r="40" spans="1:8" ht="18.75" x14ac:dyDescent="0.3">
      <c r="A40" s="10"/>
      <c r="B40" s="10"/>
      <c r="C40" s="25"/>
      <c r="D40" s="25"/>
      <c r="E40" s="25"/>
      <c r="F40" s="25"/>
      <c r="G40" s="25"/>
      <c r="H40" s="10"/>
    </row>
    <row r="41" spans="1:8" x14ac:dyDescent="0.25">
      <c r="C41" s="55"/>
      <c r="D41" s="55"/>
      <c r="E41" s="55"/>
      <c r="F41" s="55"/>
      <c r="G41" s="55"/>
    </row>
    <row r="42" spans="1:8" x14ac:dyDescent="0.25">
      <c r="C42" s="55"/>
      <c r="D42" s="55"/>
      <c r="E42" s="55"/>
      <c r="F42" s="55"/>
      <c r="G42" s="55"/>
    </row>
    <row r="43" spans="1:8" x14ac:dyDescent="0.25">
      <c r="C43" s="55"/>
      <c r="D43" s="55"/>
      <c r="E43" s="55"/>
      <c r="F43" s="55"/>
      <c r="G43" s="55"/>
    </row>
    <row r="44" spans="1:8" x14ac:dyDescent="0.25">
      <c r="C44" s="55"/>
      <c r="D44" s="55"/>
      <c r="E44" s="55"/>
      <c r="F44" s="55"/>
      <c r="G44" s="55"/>
    </row>
    <row r="45" spans="1:8" x14ac:dyDescent="0.25">
      <c r="C45" s="55"/>
      <c r="D45" s="55"/>
      <c r="E45" s="55"/>
      <c r="F45" s="55"/>
      <c r="G45" s="55"/>
    </row>
    <row r="46" spans="1:8" x14ac:dyDescent="0.25">
      <c r="C46" s="55"/>
      <c r="D46" s="55"/>
      <c r="E46" s="55"/>
      <c r="F46" s="55"/>
      <c r="G46" s="55"/>
    </row>
    <row r="47" spans="1:8" x14ac:dyDescent="0.25">
      <c r="C47" s="55"/>
      <c r="D47" s="55"/>
      <c r="E47" s="55"/>
      <c r="F47" s="55"/>
      <c r="G47" s="55"/>
    </row>
    <row r="48" spans="1:8" x14ac:dyDescent="0.25">
      <c r="C48" s="55"/>
      <c r="D48" s="55"/>
      <c r="E48" s="55"/>
      <c r="F48" s="55"/>
      <c r="G48" s="55"/>
    </row>
    <row r="49" spans="3:7" x14ac:dyDescent="0.25">
      <c r="C49" s="55"/>
      <c r="D49" s="55"/>
      <c r="E49" s="55"/>
      <c r="F49" s="55"/>
      <c r="G49" s="55"/>
    </row>
  </sheetData>
  <mergeCells count="9">
    <mergeCell ref="H16:H19"/>
    <mergeCell ref="E17:E19"/>
    <mergeCell ref="F17:F19"/>
    <mergeCell ref="G17:G19"/>
    <mergeCell ref="A16:A19"/>
    <mergeCell ref="B16:B19"/>
    <mergeCell ref="C16:C19"/>
    <mergeCell ref="D16:D19"/>
    <mergeCell ref="E16:G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47"/>
  <sheetViews>
    <sheetView topLeftCell="A7" workbookViewId="0">
      <selection activeCell="E16" sqref="E16:E17"/>
    </sheetView>
  </sheetViews>
  <sheetFormatPr defaultRowHeight="15" x14ac:dyDescent="0.25"/>
  <cols>
    <col min="3" max="3" width="23.140625" customWidth="1"/>
    <col min="4" max="4" width="30.85546875" customWidth="1"/>
    <col min="5" max="5" width="19.140625" customWidth="1"/>
  </cols>
  <sheetData>
    <row r="1" spans="3:8" ht="18" x14ac:dyDescent="0.25">
      <c r="C1" s="10"/>
      <c r="D1" s="10"/>
      <c r="E1" s="60" t="s">
        <v>170</v>
      </c>
      <c r="F1" s="10"/>
      <c r="G1" s="10"/>
      <c r="H1" s="10"/>
    </row>
    <row r="2" spans="3:8" ht="18.75" x14ac:dyDescent="0.3">
      <c r="C2" s="10"/>
      <c r="D2" s="10"/>
      <c r="E2" s="56"/>
      <c r="F2" s="10"/>
      <c r="G2" s="10"/>
      <c r="H2" s="10"/>
    </row>
    <row r="3" spans="3:8" ht="18.75" x14ac:dyDescent="0.3">
      <c r="C3" s="10"/>
      <c r="D3" s="10"/>
      <c r="E3" s="25"/>
      <c r="F3" s="10"/>
      <c r="G3" s="10"/>
      <c r="H3" s="10"/>
    </row>
    <row r="4" spans="3:8" ht="18" x14ac:dyDescent="0.25">
      <c r="C4" s="10"/>
      <c r="D4" s="10"/>
      <c r="E4" s="57" t="s">
        <v>171</v>
      </c>
      <c r="F4" s="10"/>
      <c r="G4" s="10"/>
      <c r="H4" s="10"/>
    </row>
    <row r="5" spans="3:8" ht="18.75" x14ac:dyDescent="0.3">
      <c r="C5" s="10"/>
      <c r="D5" s="10"/>
      <c r="E5" s="25"/>
      <c r="F5" s="10"/>
      <c r="G5" s="10"/>
      <c r="H5" s="10"/>
    </row>
    <row r="6" spans="3:8" ht="18" x14ac:dyDescent="0.25">
      <c r="C6" s="10"/>
      <c r="D6" s="10"/>
      <c r="E6" s="58" t="s">
        <v>172</v>
      </c>
      <c r="F6" s="10"/>
      <c r="G6" s="10"/>
      <c r="H6" s="10"/>
    </row>
    <row r="7" spans="3:8" ht="18.75" x14ac:dyDescent="0.3">
      <c r="C7" s="10"/>
      <c r="D7" s="10"/>
      <c r="E7" s="25"/>
      <c r="F7" s="10"/>
      <c r="G7" s="10"/>
      <c r="H7" s="10"/>
    </row>
    <row r="8" spans="3:8" ht="18" x14ac:dyDescent="0.25">
      <c r="C8" s="10"/>
      <c r="D8" s="60" t="s">
        <v>175</v>
      </c>
      <c r="E8" s="74" t="s">
        <v>187</v>
      </c>
      <c r="F8" s="10"/>
      <c r="G8" s="10"/>
      <c r="H8" s="10"/>
    </row>
    <row r="9" spans="3:8" ht="18.75" x14ac:dyDescent="0.3">
      <c r="C9" s="14"/>
      <c r="D9" s="14"/>
      <c r="E9" s="23"/>
      <c r="F9" s="10"/>
      <c r="G9" s="10"/>
      <c r="H9" s="10"/>
    </row>
    <row r="10" spans="3:8" ht="18.75" x14ac:dyDescent="0.3">
      <c r="C10" s="14"/>
      <c r="D10" s="23"/>
      <c r="E10" s="23"/>
      <c r="F10" s="10"/>
      <c r="G10" s="10"/>
      <c r="H10" s="10"/>
    </row>
    <row r="11" spans="3:8" ht="18.75" x14ac:dyDescent="0.3">
      <c r="C11" s="23"/>
      <c r="D11" s="24" t="s">
        <v>173</v>
      </c>
      <c r="E11" s="23"/>
      <c r="F11" s="10"/>
      <c r="G11" s="10"/>
      <c r="H11" s="10"/>
    </row>
    <row r="12" spans="3:8" ht="18.75" x14ac:dyDescent="0.3">
      <c r="C12" s="25"/>
      <c r="D12" s="25"/>
      <c r="E12" s="25"/>
      <c r="F12" s="10"/>
      <c r="G12" s="10"/>
      <c r="H12" s="10"/>
    </row>
    <row r="13" spans="3:8" ht="31.5" x14ac:dyDescent="0.25">
      <c r="C13" s="41" t="s">
        <v>149</v>
      </c>
      <c r="D13" s="26" t="s">
        <v>0</v>
      </c>
      <c r="E13" s="59"/>
      <c r="F13" s="15"/>
      <c r="G13" s="10"/>
      <c r="H13" s="10"/>
    </row>
    <row r="14" spans="3:8" ht="18.75" x14ac:dyDescent="0.25">
      <c r="C14" s="41" t="s">
        <v>174</v>
      </c>
      <c r="D14" s="26" t="s">
        <v>184</v>
      </c>
      <c r="E14" s="59"/>
      <c r="F14" s="15"/>
      <c r="G14" s="10"/>
      <c r="H14" s="10"/>
    </row>
    <row r="15" spans="3:8" ht="18.75" x14ac:dyDescent="0.3">
      <c r="C15" s="42"/>
      <c r="D15" s="27"/>
      <c r="E15" s="59"/>
      <c r="F15" s="15"/>
      <c r="G15" s="10"/>
      <c r="H15" s="10"/>
    </row>
    <row r="16" spans="3:8" ht="18.75" x14ac:dyDescent="0.3">
      <c r="C16" s="25"/>
      <c r="D16" s="28"/>
      <c r="E16" s="28"/>
      <c r="F16" s="16"/>
      <c r="G16" s="10"/>
      <c r="H16" s="10"/>
    </row>
    <row r="17" spans="3:8" ht="18.75" x14ac:dyDescent="0.3">
      <c r="C17" s="25"/>
      <c r="D17" s="29"/>
      <c r="E17" s="60"/>
      <c r="F17" s="16"/>
      <c r="G17" s="10"/>
      <c r="H17" s="10"/>
    </row>
    <row r="18" spans="3:8" ht="18.75" x14ac:dyDescent="0.3">
      <c r="C18" s="25"/>
      <c r="D18" s="28"/>
      <c r="E18" s="28"/>
      <c r="F18" s="16"/>
      <c r="G18" s="10"/>
      <c r="H18" s="10"/>
    </row>
    <row r="19" spans="3:8" ht="18" customHeight="1" x14ac:dyDescent="0.25">
      <c r="C19" s="30" t="s">
        <v>176</v>
      </c>
      <c r="D19" s="30" t="s">
        <v>177</v>
      </c>
      <c r="E19" s="61" t="s">
        <v>186</v>
      </c>
      <c r="F19" s="17"/>
      <c r="G19" s="17"/>
      <c r="H19" s="17"/>
    </row>
    <row r="20" spans="3:8" ht="18" x14ac:dyDescent="0.25">
      <c r="C20" s="30"/>
      <c r="D20" s="30"/>
      <c r="E20" s="62"/>
      <c r="F20" s="10"/>
      <c r="G20" s="10"/>
      <c r="H20" s="10"/>
    </row>
    <row r="21" spans="3:8" ht="31.5" x14ac:dyDescent="0.25">
      <c r="C21" s="43">
        <v>1</v>
      </c>
      <c r="D21" s="31" t="s">
        <v>0</v>
      </c>
      <c r="E21" s="63"/>
      <c r="F21" s="18"/>
      <c r="G21" s="18"/>
      <c r="H21" s="18"/>
    </row>
    <row r="22" spans="3:8" ht="18.75" x14ac:dyDescent="0.25">
      <c r="C22" s="43"/>
      <c r="D22" s="32"/>
      <c r="E22" s="63"/>
      <c r="F22" s="18"/>
      <c r="G22" s="18"/>
      <c r="H22" s="18"/>
    </row>
    <row r="23" spans="3:8" ht="18.75" x14ac:dyDescent="0.25">
      <c r="C23" s="44"/>
      <c r="D23" s="33" t="s">
        <v>185</v>
      </c>
      <c r="E23" s="64">
        <f>SUM(E21:E22)</f>
        <v>0</v>
      </c>
      <c r="F23" s="18"/>
      <c r="G23" s="18"/>
      <c r="H23" s="18"/>
    </row>
    <row r="24" spans="3:8" ht="18.75" x14ac:dyDescent="0.25">
      <c r="C24" s="45"/>
      <c r="D24" s="34" t="s">
        <v>178</v>
      </c>
      <c r="E24" s="65"/>
      <c r="F24" s="19"/>
      <c r="G24" s="19"/>
      <c r="H24" s="19"/>
    </row>
    <row r="25" spans="3:8" ht="18.75" x14ac:dyDescent="0.25">
      <c r="C25" s="46"/>
      <c r="D25" s="35" t="s">
        <v>158</v>
      </c>
      <c r="E25" s="66"/>
      <c r="F25" s="19"/>
      <c r="G25" s="19"/>
      <c r="H25" s="19"/>
    </row>
    <row r="26" spans="3:8" ht="18.75" x14ac:dyDescent="0.25">
      <c r="C26" s="46"/>
      <c r="D26" s="36"/>
      <c r="E26" s="66"/>
      <c r="F26" s="19"/>
      <c r="G26" s="19"/>
      <c r="H26" s="19"/>
    </row>
    <row r="27" spans="3:8" ht="18.75" x14ac:dyDescent="0.25">
      <c r="C27" s="47"/>
      <c r="D27" s="37"/>
      <c r="E27" s="67"/>
      <c r="F27" s="19"/>
      <c r="G27" s="19"/>
      <c r="H27" s="19"/>
    </row>
    <row r="28" spans="3:8" ht="18.75" x14ac:dyDescent="0.3">
      <c r="C28" s="25"/>
      <c r="D28" s="25"/>
      <c r="E28" s="68"/>
      <c r="F28" s="10"/>
      <c r="G28" s="10"/>
      <c r="H28" s="10"/>
    </row>
    <row r="29" spans="3:8" ht="19.5" x14ac:dyDescent="0.35">
      <c r="C29" s="48" t="s">
        <v>179</v>
      </c>
      <c r="D29" s="38"/>
      <c r="E29" s="69"/>
      <c r="F29" s="10"/>
      <c r="G29" s="10"/>
      <c r="H29" s="10"/>
    </row>
    <row r="30" spans="3:8" ht="18.75" x14ac:dyDescent="0.3">
      <c r="C30" s="25"/>
      <c r="D30" s="25"/>
      <c r="E30" s="25"/>
      <c r="F30" s="10"/>
      <c r="G30" s="10"/>
      <c r="H30" s="10"/>
    </row>
    <row r="31" spans="3:8" ht="18.75" x14ac:dyDescent="0.3">
      <c r="C31" s="25"/>
      <c r="D31" s="25"/>
      <c r="E31" s="25"/>
      <c r="F31" s="10"/>
      <c r="G31" s="10"/>
      <c r="H31" s="10"/>
    </row>
    <row r="32" spans="3:8" ht="18.75" x14ac:dyDescent="0.3">
      <c r="C32" s="25"/>
      <c r="D32" s="25"/>
      <c r="E32" s="25"/>
      <c r="F32" s="10"/>
      <c r="G32" s="10"/>
      <c r="H32" s="10"/>
    </row>
    <row r="33" spans="3:8" ht="18.75" x14ac:dyDescent="0.3">
      <c r="C33" s="25"/>
      <c r="D33" s="25"/>
      <c r="E33" s="25"/>
      <c r="F33" s="10"/>
      <c r="G33" s="10"/>
      <c r="H33" s="10"/>
    </row>
    <row r="34" spans="3:8" ht="18.75" x14ac:dyDescent="0.3">
      <c r="C34" s="25"/>
      <c r="D34" s="25"/>
      <c r="E34" s="25"/>
      <c r="F34" s="10"/>
      <c r="G34" s="10"/>
      <c r="H34" s="10"/>
    </row>
    <row r="35" spans="3:8" ht="18.75" x14ac:dyDescent="0.25">
      <c r="C35" s="49" t="s">
        <v>180</v>
      </c>
      <c r="D35" s="39"/>
      <c r="E35" s="70"/>
      <c r="F35" s="20"/>
      <c r="G35" s="20"/>
      <c r="H35" s="20"/>
    </row>
    <row r="36" spans="3:8" ht="18.75" x14ac:dyDescent="0.25">
      <c r="C36" s="50"/>
      <c r="D36" s="40" t="s">
        <v>163</v>
      </c>
      <c r="E36" s="71"/>
      <c r="F36" s="20"/>
      <c r="G36" s="20"/>
      <c r="H36" s="20"/>
    </row>
    <row r="37" spans="3:8" ht="18.75" x14ac:dyDescent="0.25">
      <c r="C37" s="51"/>
      <c r="D37" s="39"/>
      <c r="E37" s="70"/>
      <c r="F37" s="20"/>
      <c r="G37" s="20"/>
      <c r="H37" s="20"/>
    </row>
    <row r="38" spans="3:8" ht="18.75" x14ac:dyDescent="0.25">
      <c r="C38" s="49" t="s">
        <v>181</v>
      </c>
      <c r="D38" s="39"/>
      <c r="E38" s="70"/>
      <c r="F38" s="20"/>
      <c r="G38" s="20"/>
      <c r="H38" s="20"/>
    </row>
    <row r="39" spans="3:8" ht="18.75" x14ac:dyDescent="0.25">
      <c r="C39" s="39"/>
      <c r="D39" s="39"/>
      <c r="E39" s="70"/>
      <c r="F39" s="10"/>
      <c r="G39" s="10"/>
      <c r="H39" s="10"/>
    </row>
    <row r="40" spans="3:8" ht="18.75" x14ac:dyDescent="0.25">
      <c r="C40" s="52"/>
      <c r="D40" s="8"/>
      <c r="E40" s="70"/>
      <c r="F40" s="10"/>
      <c r="G40" s="10"/>
      <c r="H40" s="10"/>
    </row>
    <row r="41" spans="3:8" ht="18.75" x14ac:dyDescent="0.25">
      <c r="C41" s="53" t="s">
        <v>182</v>
      </c>
      <c r="D41" s="21"/>
      <c r="E41" s="72"/>
      <c r="F41" s="20"/>
      <c r="G41" s="20"/>
      <c r="H41" s="20"/>
    </row>
    <row r="42" spans="3:8" ht="18.75" x14ac:dyDescent="0.25">
      <c r="C42" s="50"/>
      <c r="D42" s="9" t="s">
        <v>163</v>
      </c>
      <c r="E42" s="72"/>
      <c r="F42" s="10"/>
      <c r="G42" s="10"/>
      <c r="H42" s="10"/>
    </row>
    <row r="43" spans="3:8" ht="18.75" x14ac:dyDescent="0.25">
      <c r="C43" s="54"/>
      <c r="D43" s="22"/>
      <c r="E43" s="73"/>
      <c r="F43" s="10"/>
      <c r="G43" s="10"/>
      <c r="H43" s="10"/>
    </row>
    <row r="44" spans="3:8" ht="18.75" x14ac:dyDescent="0.3">
      <c r="C44" s="53" t="s">
        <v>183</v>
      </c>
      <c r="D44" s="10"/>
      <c r="E44" s="25"/>
      <c r="F44" s="10"/>
      <c r="G44" s="10"/>
      <c r="H44" s="10"/>
    </row>
    <row r="45" spans="3:8" ht="18.75" x14ac:dyDescent="0.3">
      <c r="C45" s="25"/>
      <c r="D45" s="10"/>
      <c r="E45" s="25"/>
      <c r="F45" s="10"/>
      <c r="G45" s="10"/>
      <c r="H45" s="10"/>
    </row>
    <row r="46" spans="3:8" x14ac:dyDescent="0.25">
      <c r="C46" s="55"/>
      <c r="E46" s="55"/>
    </row>
    <row r="47" spans="3:8" x14ac:dyDescent="0.25">
      <c r="E47" s="55"/>
    </row>
  </sheetData>
  <mergeCells count="3">
    <mergeCell ref="C19:C20"/>
    <mergeCell ref="D19:D20"/>
    <mergeCell ref="E19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Tāme</vt:lpstr>
      <vt:lpstr>Kopsavilkuma tāme</vt:lpstr>
      <vt:lpstr>Būvn. koptāme</vt:lpstr>
      <vt:lpstr>Tāme!Print_Area</vt:lpstr>
      <vt:lpstr>Tāme!Print_Area_0</vt:lpstr>
      <vt:lpstr>Tāme!Print_Titles</vt:lpstr>
      <vt:lpstr>Tāme!Print_Titles_0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</dc:creator>
  <dc:description/>
  <cp:lastModifiedBy>Valda Stova</cp:lastModifiedBy>
  <cp:revision>3</cp:revision>
  <cp:lastPrinted>2016-11-01T21:03:43Z</cp:lastPrinted>
  <dcterms:created xsi:type="dcterms:W3CDTF">2016-07-19T11:07:43Z</dcterms:created>
  <dcterms:modified xsi:type="dcterms:W3CDTF">2017-07-14T08:00:00Z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