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defaultThemeVersion="166925"/>
  <mc:AlternateContent xmlns:mc="http://schemas.openxmlformats.org/markup-compatibility/2006">
    <mc:Choice Requires="x15">
      <x15ac:absPath xmlns:x15ac="http://schemas.microsoft.com/office/spreadsheetml/2010/11/ac" url="C:\Users\valda\Desktop\Iepirkumi 2017\Mīlenbahs\"/>
    </mc:Choice>
  </mc:AlternateContent>
  <bookViews>
    <workbookView xWindow="0" yWindow="0" windowWidth="21600" windowHeight="9510"/>
  </bookViews>
  <sheets>
    <sheet name="Koptāme" sheetId="2" r:id="rId1"/>
    <sheet name="Kopsavilkums" sheetId="1" r:id="rId2"/>
    <sheet name="1-1" sheetId="3" r:id="rId3"/>
    <sheet name="1-2" sheetId="4" r:id="rId4"/>
  </sheets>
  <externalReferences>
    <externalReference r:id="rId5"/>
    <externalReference r:id="rId6"/>
    <externalReference r:id="rId7"/>
    <externalReference r:id="rId8"/>
    <externalReference r:id="rId9"/>
  </externalReferenc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4" i="1" l="1"/>
  <c r="A33" i="1"/>
  <c r="A32" i="1"/>
  <c r="A31" i="1"/>
  <c r="A30" i="1"/>
  <c r="A29" i="1"/>
  <c r="A28" i="1"/>
  <c r="A27" i="1"/>
  <c r="D20" i="1"/>
  <c r="A20" i="1"/>
  <c r="D19" i="1"/>
  <c r="D16" i="1"/>
  <c r="D15" i="1"/>
  <c r="D14" i="1"/>
  <c r="D11" i="1"/>
  <c r="D10" i="1"/>
  <c r="D9" i="1"/>
  <c r="A7" i="1"/>
  <c r="A6" i="1"/>
  <c r="C26" i="1" l="1"/>
  <c r="B26" i="1"/>
  <c r="C25" i="1" l="1"/>
  <c r="A25" i="1" s="1"/>
  <c r="A26" i="1" s="1"/>
  <c r="A19" i="1" l="1"/>
  <c r="A18" i="1"/>
  <c r="B25" i="1" l="1"/>
  <c r="C6" i="3" l="1"/>
  <c r="P20" i="4"/>
  <c r="K20" i="4"/>
  <c r="H20" i="4"/>
  <c r="P19" i="4"/>
  <c r="K19" i="4"/>
  <c r="H19" i="4"/>
  <c r="C14" i="4"/>
  <c r="A14" i="4"/>
  <c r="C13" i="4"/>
  <c r="A13" i="4"/>
  <c r="C12" i="4"/>
  <c r="A12" i="4"/>
  <c r="C10" i="4"/>
  <c r="C9" i="4"/>
  <c r="C8" i="4"/>
  <c r="C7" i="4"/>
  <c r="C6" i="4"/>
  <c r="C5" i="4"/>
  <c r="C4" i="4"/>
  <c r="C3" i="4"/>
  <c r="A1" i="4"/>
  <c r="C15" i="3" l="1"/>
  <c r="A15" i="3"/>
  <c r="C14" i="3"/>
  <c r="A14" i="3"/>
  <c r="C13" i="3"/>
  <c r="A13" i="3"/>
  <c r="C11" i="3"/>
  <c r="C10" i="3"/>
  <c r="C9" i="3"/>
  <c r="C8" i="3"/>
  <c r="C7" i="3"/>
  <c r="C5" i="3"/>
  <c r="C4" i="3"/>
  <c r="A2" i="3"/>
  <c r="A33" i="2" l="1"/>
  <c r="C28" i="2"/>
  <c r="A28" i="2"/>
  <c r="A23" i="2"/>
  <c r="A22" i="2"/>
  <c r="D4" i="1" l="1"/>
  <c r="D1" i="1"/>
</calcChain>
</file>

<file path=xl/sharedStrings.xml><?xml version="1.0" encoding="utf-8"?>
<sst xmlns="http://schemas.openxmlformats.org/spreadsheetml/2006/main" count="468" uniqueCount="258">
  <si>
    <t>Adrese:</t>
  </si>
  <si>
    <t>Izpildītājs:</t>
  </si>
  <si>
    <t>Reģistrācijas numurs:</t>
  </si>
  <si>
    <t>Būves nosaukums:</t>
  </si>
  <si>
    <t>Būves adrese:</t>
  </si>
  <si>
    <t>Objekta nosaukums:</t>
  </si>
  <si>
    <t>I - Būvniecības kārta</t>
  </si>
  <si>
    <t>Datums:</t>
  </si>
  <si>
    <t>N.p.k</t>
  </si>
  <si>
    <t>Lokālās
tāmes
Nr.</t>
  </si>
  <si>
    <t>Darba veids, vai konstruktīvā elementa nosaukums</t>
  </si>
  <si>
    <t xml:space="preserve">Tāmes
izmaksas
(Eur) </t>
  </si>
  <si>
    <t>Tajā skaitā</t>
  </si>
  <si>
    <t>Darba
ietilpība
(c/h)</t>
  </si>
  <si>
    <t>darba
alga
(Eur)</t>
  </si>
  <si>
    <t>materiāli
(Eur)</t>
  </si>
  <si>
    <t>mehā-
nismi
(Eur)</t>
  </si>
  <si>
    <t>Kopā:</t>
  </si>
  <si>
    <t>Virsizdevumi (t. sk. darba aizsardzība)</t>
  </si>
  <si>
    <t>%</t>
  </si>
  <si>
    <t>Peļņa</t>
  </si>
  <si>
    <t xml:space="preserve">Pavisam kopā: </t>
  </si>
  <si>
    <t>Sastādīja</t>
  </si>
  <si>
    <t>Sertifikāta Nr.</t>
  </si>
  <si>
    <t xml:space="preserve"> (paraksts, tā atšifrējums, datums)</t>
  </si>
  <si>
    <t>APSTIPRINU:</t>
  </si>
  <si>
    <t xml:space="preserve">__________________________________________                </t>
  </si>
  <si>
    <t xml:space="preserve">(Pasūtītāja paraksts un tā atšifrējums)                           </t>
  </si>
  <si>
    <t xml:space="preserve">                                                                              Z.V.</t>
  </si>
  <si>
    <t>2017. gada _____ . ___________</t>
  </si>
  <si>
    <t xml:space="preserve">             </t>
  </si>
  <si>
    <t xml:space="preserve">               </t>
  </si>
  <si>
    <t xml:space="preserve">                                                                    </t>
  </si>
  <si>
    <t>Pasūtītājs:</t>
  </si>
  <si>
    <t>Kandavas novada dome</t>
  </si>
  <si>
    <t xml:space="preserve">                 </t>
  </si>
  <si>
    <t xml:space="preserve">                      </t>
  </si>
  <si>
    <t xml:space="preserve">                                                                                        </t>
  </si>
  <si>
    <t xml:space="preserve">                          </t>
  </si>
  <si>
    <t>BŪVNIECĪBAS KOPTĀME</t>
  </si>
  <si>
    <t>"Parka pie Kandavas Kārļa Mīlenbaha vidusskolas labiekārtošana"</t>
  </si>
  <si>
    <t>Skolas iela 9, Kandava, Kandavas novads, LV-3120</t>
  </si>
  <si>
    <t>ID Nr. KND 2017/29/ELFLA</t>
  </si>
  <si>
    <t>Nr.p.k</t>
  </si>
  <si>
    <t>Kopsavilkuma      
aprēķina Nr.</t>
  </si>
  <si>
    <t>Objekta nosaukums</t>
  </si>
  <si>
    <t>Objekta izmaksas
(Eur)</t>
  </si>
  <si>
    <t>1</t>
  </si>
  <si>
    <t>Pavisam būvniecības izmaksas:</t>
  </si>
  <si>
    <t xml:space="preserve">Sastādīja  _____________________ </t>
  </si>
  <si>
    <t>(darba veids vai konstruktīvā elementa nosaukums)</t>
  </si>
  <si>
    <t>TS - Teritorijas sadaļa - I Būvniecības kārta</t>
  </si>
  <si>
    <t>Kods</t>
  </si>
  <si>
    <t>Darba nosaukums</t>
  </si>
  <si>
    <t>Mēra 
vienība</t>
  </si>
  <si>
    <t>Vienību
skaits</t>
  </si>
  <si>
    <t>Vienības izmaksas</t>
  </si>
  <si>
    <t>Kopā uz visu apjomu</t>
  </si>
  <si>
    <t>Laika
norma
(c/h)</t>
  </si>
  <si>
    <t>Darba 
samaksas 
likme 
(Eur/h)</t>
  </si>
  <si>
    <t>Darba
alga
(Eur)</t>
  </si>
  <si>
    <t>Mate-
riāli
(Eur)</t>
  </si>
  <si>
    <t>Mehā-
nismi
(Eur)</t>
  </si>
  <si>
    <t>Vienības
cena
(Eur)</t>
  </si>
  <si>
    <t>Darb-
ietilpība
(c/h)</t>
  </si>
  <si>
    <t>Summa
(Eur)</t>
  </si>
  <si>
    <t/>
  </si>
  <si>
    <t>1.</t>
  </si>
  <si>
    <t>02-00000</t>
  </si>
  <si>
    <t>DEMONTĀŽAS DARBI</t>
  </si>
  <si>
    <t>1.1.</t>
  </si>
  <si>
    <t>02-21001</t>
  </si>
  <si>
    <t>Asfaltbetona seguma zāģēšana</t>
  </si>
  <si>
    <t>m</t>
  </si>
  <si>
    <t>1.2.</t>
  </si>
  <si>
    <t>02-21005</t>
  </si>
  <si>
    <t>Asfaltbetona demontāža transportējot uz būvuzņ. atbērtni (hvid=10cm)</t>
  </si>
  <si>
    <t>m²</t>
  </si>
  <si>
    <t>1.3.</t>
  </si>
  <si>
    <t>02-61003</t>
  </si>
  <si>
    <t>Soliņu demontāža transportējot uz pasūtītāja novietni (max 3km)</t>
  </si>
  <si>
    <t>gb</t>
  </si>
  <si>
    <t>1.4.</t>
  </si>
  <si>
    <t>02-61007</t>
  </si>
  <si>
    <t>Atkritumu urnas transportēšana uz pasūtītāja novietni (max 3km)</t>
  </si>
  <si>
    <t>1.5.</t>
  </si>
  <si>
    <t>02-30001</t>
  </si>
  <si>
    <t>Šķembu maisījuma seguma nojaukšana (materiālu izmantojot atkārtoti) (hvid=10cm)</t>
  </si>
  <si>
    <t>2.</t>
  </si>
  <si>
    <t>03-00000</t>
  </si>
  <si>
    <t>BŪVLAUKUMA SAGATAVOŠANAS UN ZEMES DARBI</t>
  </si>
  <si>
    <t>2.1.</t>
  </si>
  <si>
    <t>03-12001</t>
  </si>
  <si>
    <t>Būvtāfeles (plakāta) - uzstādīšana un demontāža</t>
  </si>
  <si>
    <t>2.2.</t>
  </si>
  <si>
    <t>03-12002</t>
  </si>
  <si>
    <t>Mobilizācija (būvlaukuma, būvuzņēmēja telpu iekārtošana, uzturēšana, novākšana t.sk. elektroapgāde un ūdensapgāde objektā)</t>
  </si>
  <si>
    <t>kompl</t>
  </si>
  <si>
    <t>2.3.</t>
  </si>
  <si>
    <t>03-11006</t>
  </si>
  <si>
    <t>Nospraušanas, digitālās uzmērīšanas, tehniskās izpilddokumentācijas izstrādes darbi objektu nododot</t>
  </si>
  <si>
    <t>2.4.</t>
  </si>
  <si>
    <t>03-12008</t>
  </si>
  <si>
    <t>Satiksmes un gājēju kustības organizācija būvdarbu laikā (norobežojumi, brīdinājumu zīmes, c/z, materiāli, tiltiņi, ceļu uzturēšana, esošo koku aizsardzības nodrošināšana u.c.)</t>
  </si>
  <si>
    <t>2.5.</t>
  </si>
  <si>
    <t>03-21006</t>
  </si>
  <si>
    <t>Augu zemes noņemšana atkārtotai izmantošanai (hvid=30cm)</t>
  </si>
  <si>
    <t>2.6.</t>
  </si>
  <si>
    <t>03-21014</t>
  </si>
  <si>
    <t>Augu zemes noņemšana transportējot uz būvuzņ. atbērtni (hvid=30cm)</t>
  </si>
  <si>
    <t>2.7.</t>
  </si>
  <si>
    <t>03-21020</t>
  </si>
  <si>
    <t>Ierakuma veidošana ar iestrādi uzbērumā</t>
  </si>
  <si>
    <t>m³</t>
  </si>
  <si>
    <t>3.</t>
  </si>
  <si>
    <t>35-00000</t>
  </si>
  <si>
    <t>CEĻI UN LAUKUMI</t>
  </si>
  <si>
    <t>3.1.</t>
  </si>
  <si>
    <t>35-21012</t>
  </si>
  <si>
    <t>Salturīgā (drenējošā) slāņa izbūve (hvid=30cm)</t>
  </si>
  <si>
    <t>Grants maisījums (atgūts)</t>
  </si>
  <si>
    <t>Smilts, salturīgs minerālmateriāls</t>
  </si>
  <si>
    <t>3.2.</t>
  </si>
  <si>
    <t>35-61003</t>
  </si>
  <si>
    <t>Ceļa betona apmaļu uzstādīšana</t>
  </si>
  <si>
    <t>Betona apmales 780x300x150, R=3m</t>
  </si>
  <si>
    <t>Betons C30/37</t>
  </si>
  <si>
    <t>Minerālmateriāla šķembu maisījums (fr.0/32)</t>
  </si>
  <si>
    <t>3.3.</t>
  </si>
  <si>
    <t>35-61002</t>
  </si>
  <si>
    <t>Betona apmales 1000x200x80 uzstādīšana</t>
  </si>
  <si>
    <t>Betona apmales 1000x200x80</t>
  </si>
  <si>
    <t>3.4.</t>
  </si>
  <si>
    <t>35-62001</t>
  </si>
  <si>
    <t>Izlīdzinošās smilts kārtas izbūve h=3cm</t>
  </si>
  <si>
    <t>Smilts (vidēji rupja 0.063≤1%)</t>
  </si>
  <si>
    <t>3.5.</t>
  </si>
  <si>
    <t>35-62005</t>
  </si>
  <si>
    <t>Bruģakmens seguma izbūve - 6cm "Mozaīka"</t>
  </si>
  <si>
    <t>Bruģakmens - 6cm "Mozaīka Dobele" (pelēks, h=6cm)</t>
  </si>
  <si>
    <t>Bruģakmens - 6cm "Mozaīka Dobele" (Colormix, h=6cm)</t>
  </si>
  <si>
    <t>3.6.</t>
  </si>
  <si>
    <t>35-62021</t>
  </si>
  <si>
    <t xml:space="preserve">Granīta bruģakmens seguma izbūve </t>
  </si>
  <si>
    <t>Šķeltais granīta bruģakmens 10x10xh6cm</t>
  </si>
  <si>
    <t>3.7.</t>
  </si>
  <si>
    <t>35-62017</t>
  </si>
  <si>
    <t>Laukakmens bruģa seguma izbūve 100-200mm</t>
  </si>
  <si>
    <t>Laukakmens Ø100-200mm</t>
  </si>
  <si>
    <t>Java M200</t>
  </si>
  <si>
    <t>3.8.</t>
  </si>
  <si>
    <t>35-23018</t>
  </si>
  <si>
    <t>Šķembu maisījuma pamata izbūve (hvid=15cm)</t>
  </si>
  <si>
    <t>Minerālmateriāla šķembu maisījums (fr.0/32p)</t>
  </si>
  <si>
    <t>3.9.</t>
  </si>
  <si>
    <t>35-24016</t>
  </si>
  <si>
    <t>Šķembu maisījuma seguma izbūve (hvid=15cm)</t>
  </si>
  <si>
    <t>Grants šķembu atsijas fr.0/16</t>
  </si>
  <si>
    <t>3.10.</t>
  </si>
  <si>
    <t>35-31008</t>
  </si>
  <si>
    <t>Karstā asfaltbetona AC8surf dilumkārtas izbūve h=6cm</t>
  </si>
  <si>
    <t>Karstais asfaltbetons AC8surf</t>
  </si>
  <si>
    <t>t</t>
  </si>
  <si>
    <t>4.</t>
  </si>
  <si>
    <t>31-00000</t>
  </si>
  <si>
    <t>LABIEKĀRTOŠANAS DARBI</t>
  </si>
  <si>
    <t>4.1.</t>
  </si>
  <si>
    <t>31-11008</t>
  </si>
  <si>
    <t>Soliņu uzstādīšana (ar dībeļiem betona pamatā 4gb)</t>
  </si>
  <si>
    <t>Parka soliņš ar atzveltni L=2m (Benito, "Barcino" - UM305 vai analogs)</t>
  </si>
  <si>
    <t>4.2.</t>
  </si>
  <si>
    <t>31-11002</t>
  </si>
  <si>
    <t>Atkritumu tvertnes ārtelpām uzstādīšana (ar dībeļiem betona pamatā)</t>
  </si>
  <si>
    <t>Metāla atkritumu urna ar individuāli izgatavojamu lietu čuguna statīvu (analogs Kandavas Promenādē uzstādītajiem)</t>
  </si>
  <si>
    <t>4.3.</t>
  </si>
  <si>
    <t>31-10002</t>
  </si>
  <si>
    <t>Apzaļumošana - ar daudzgadīga zālāja sēklām apsēta augu zeme h=10cm</t>
  </si>
  <si>
    <t>Augu zeme (atgūta)</t>
  </si>
  <si>
    <t>Augu zeme (pievesta)</t>
  </si>
  <si>
    <t>Zālāja sēklas (izsējas norma 1 kg uz 50 m²)</t>
  </si>
  <si>
    <t>kg</t>
  </si>
  <si>
    <t>4.4.</t>
  </si>
  <si>
    <t>31-10012</t>
  </si>
  <si>
    <t>Stādāmā laukuma (dobes) sagatavošana - augu zeme h=40cm</t>
  </si>
  <si>
    <t>4.5.</t>
  </si>
  <si>
    <t>31-11014</t>
  </si>
  <si>
    <t>Vides objekta “Saules pulkstenis” uzstādīšana (t.sk. iedejas autora detalizētu rasējumu izstrāde un objekta izgatavošana)</t>
  </si>
  <si>
    <t>4.6.</t>
  </si>
  <si>
    <t>31-11016</t>
  </si>
  <si>
    <t>Abpusēja informācijas plakāta h=1200x1500mm izgatavošana un uzstādīšana</t>
  </si>
  <si>
    <t>4.7.</t>
  </si>
  <si>
    <t>31-14010</t>
  </si>
  <si>
    <t>Koka (Ø&gt;30cm) vainaga veidošana</t>
  </si>
  <si>
    <t>4.8.</t>
  </si>
  <si>
    <t>31-14002</t>
  </si>
  <si>
    <t>Stādāmās vietas sagatavošana stādiem, stādu stādīšana un apdobju mulčēšana</t>
  </si>
  <si>
    <t>Sagatavota augu zeme stādījumiem (pievesta)</t>
  </si>
  <si>
    <t>Priežu mizu mulča 20-40mm (50l)</t>
  </si>
  <si>
    <t>Skarainā hortenzija, Hydrangea paniculata "Grandilora" (stāds 40-60cm) (C5)</t>
  </si>
  <si>
    <t>Māka ieva, Padus maackii (stāds 80-150cm) (C8)</t>
  </si>
  <si>
    <t>Hibrīdā filadelfa, Philadelphus "Virginal" (stāds 40-60cm) (C4)</t>
  </si>
  <si>
    <t>Parastais pīlādzis, Sorbus aucuparia (stāds 60-100cm) (C8)</t>
  </si>
  <si>
    <t>Pelēkā spireja, Spiraea x cinerea "Grefsheim" (stāds 30-40cm) (C2)</t>
  </si>
  <si>
    <t>Parastais ceriņš, Syringa vulgaris dažādas šķirnes (stāds 20-40cm) (C4)</t>
  </si>
  <si>
    <t>4.9.</t>
  </si>
  <si>
    <t>31-14003</t>
  </si>
  <si>
    <t>Stādāmās vietas sagatavošana ziemcietēm, stādu stādīšana</t>
  </si>
  <si>
    <t>Tējhibrīdroze "Augusta Luise"</t>
  </si>
  <si>
    <t>Tējhibrīdroze "Aquarell"</t>
  </si>
  <si>
    <t>Krūmroze "Graham Tomas"</t>
  </si>
  <si>
    <t>Tējhibrīdroze "Gospel"</t>
  </si>
  <si>
    <t>Klājeniskā roze "Snow Ballet"</t>
  </si>
  <si>
    <t xml:space="preserve"> </t>
  </si>
  <si>
    <t>Tiešās izmaksas kopā, t.sk. darba devēja sociālais nodoklis</t>
  </si>
  <si>
    <t>Eur</t>
  </si>
  <si>
    <t>Piezīmes. 
1. Būvuzņēmējam jāievērtē darbu apjomu sarakstā minēto darbu veikšanai nepieciešamie materiāli un  papildus darbi, kas nav minēti šajā sarakstā, bet bez kuriem nebūtu iespējama būvdarbu tehnoloģiski pareiza un spēkā esošiem normatīviem atbilstoša veikšana pilnā apmērā.
2. Darbu apjomu sarakstu skatīt kopā ar rasējumiem un specifikācijām.
3. Materiālu apjomi doti bez rezerves. Minerālie materiāli doti blīvā veidā. 
4. Norādītie darbu un materiālu apjomi raksturo reāli veicamo darbu apjomu bez materiālu atgriezumiem un pārklājumiem. Būvuzņēmējam iesniedzot piedāvājumu materiālu atgriezumu un  pārklājumu izmaksas ir jāiekļauj vienību cenās.
5. Tāmēs ietvertos konkrēto ražotāju materiālus un izstrādājumus var aizvietot ar analogiem citu ražotāju materiāliem un izstrādājumiem. Visas atsauces uz būvizstrādājumu, iekārtu, ietaišu izgatavotāju (izplatītāju) firmām, kas norādītas tāmē liecina tikai par būvizstrādājumu, iekārtu, ietaišu etalonu, kvalitātes un apkalpošanas līmeni.</t>
  </si>
  <si>
    <t>ELT - Ārējie elektrības tīkli - I Būvniecības kārta</t>
  </si>
  <si>
    <t>DARBU IZMAKSAS</t>
  </si>
  <si>
    <t>Kabeļu trases nospraušana LKS-92 koordin.sist.</t>
  </si>
  <si>
    <t>objekts</t>
  </si>
  <si>
    <t>Kabeļu tranšejas 0,5x0,8m rakšana un aizbēršana</t>
  </si>
  <si>
    <t>Kabeļu tranšejas 0,3x0,8m rakšana un aizbēršana</t>
  </si>
  <si>
    <t>Kabeļu gultnes sagatavošana</t>
  </si>
  <si>
    <t>Caurules montāža tranšejā</t>
  </si>
  <si>
    <t>Kabeļa montāža caurulē</t>
  </si>
  <si>
    <t>Kabeļa signāllentas ieklāšana</t>
  </si>
  <si>
    <t xml:space="preserve">Kabeļa pievienošana </t>
  </si>
  <si>
    <t>gb.</t>
  </si>
  <si>
    <t>Bedres rakšana betona pamatnei, betona pamatnes uzstādīšana, bedres aizbēršana, blietēšana, balsta, l=4,0m, montāža, gumijas gredzena montāža, gaismekļa ar spuldzi montāža, automātslēdža montāža balstā, kabeļa montāža balstā</t>
  </si>
  <si>
    <t>kompl.</t>
  </si>
  <si>
    <t>Bedres rakšana betona pamatnei, betona pamatnes uzstādīšana, bedres aizbēršana, blietēšana, dekoratīva apgaismes stabiņa, h-500mm uzstādīšana, spuldzes montāža</t>
  </si>
  <si>
    <t>Kabeļa gala apdares montāža</t>
  </si>
  <si>
    <t>Kabeļu līniju un gaismekļu piesaistu uzmērīšana</t>
  </si>
  <si>
    <t>Transporta izdevumi</t>
  </si>
  <si>
    <t>Mehānismu izmaksas</t>
  </si>
  <si>
    <t>Dokumentācijas sagatavošana</t>
  </si>
  <si>
    <t>DEMONTĀŽAS DARBU IZMAKSAS</t>
  </si>
  <si>
    <t>Esošā apgaismojuma balsta demontāža (tai skaitā apgaismojuma armatūra, konsole, pamats)</t>
  </si>
  <si>
    <t>Transporta izdevumi demontēto balstu nogādāšanai uz Pasūtītāja novietni</t>
  </si>
  <si>
    <t>km</t>
  </si>
  <si>
    <t>MATERIĀLU IZMAKSAS</t>
  </si>
  <si>
    <t>Individuāli izgatavojams parka apgaismojuma gaismeklis (apgaismojuma balsts, l=4m, armatūra 1x70W, gumijas blīve GB04RB, betona pamats parka stabiem P-0.8) skat.ELT-6</t>
  </si>
  <si>
    <t>Dekoratīvs apgaismojuma gaismeklis LEDS-C4 "Nott" (55-9655-05-CD), h=0,5m (melns) (armatūra 1x23W, betona C30/37 pamats d300mm) skat.ELT-6</t>
  </si>
  <si>
    <t>Spaiļu komplekts SV15</t>
  </si>
  <si>
    <t>Automātslēdzis 1C16A (sadalnē AS-62)</t>
  </si>
  <si>
    <t>Automātslēdzis 1C6A</t>
  </si>
  <si>
    <t>Kabelis CYKY-5x6</t>
  </si>
  <si>
    <t>Kabelis MMJ-J 3x2.5</t>
  </si>
  <si>
    <t>Kabeļu aizsargcaurule EVOTEL d110mm (perspektīvam vājstrāvas kabelim)</t>
  </si>
  <si>
    <t>Kabeļu signāllenta</t>
  </si>
  <si>
    <t>Kabeļu aizsargcaurule Evocab Flex d50mm 450N</t>
  </si>
  <si>
    <t>Kabeļu gala apdare cimdiņš 5x6mm2 kabelim</t>
  </si>
  <si>
    <t>Smiltis</t>
  </si>
  <si>
    <t>m3</t>
  </si>
  <si>
    <t xml:space="preserve">Palīgmateriāli </t>
  </si>
  <si>
    <t>Tāme sastādīta:</t>
  </si>
  <si>
    <t>Lokālā tāme Nr. 1-1</t>
  </si>
  <si>
    <t>Tiešās izmaksas kopā t.sk. darba devēja sociālais nodoklis EUR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</si>
</sst>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quot;Tāme sastādīta:&quot;\ dd/mm/yyyy"/>
    <numFmt numFmtId="165" formatCode="&quot;PVN&quot;\ 0.00%"/>
    <numFmt numFmtId="166" formatCode="&quot;PVN&quot;\ 0%"/>
    <numFmt numFmtId="167" formatCode="&quot;Lokālā tāme Nr.&quot;_?@"/>
    <numFmt numFmtId="168" formatCode="&quot;Darba devēja sociālais nodoklis&quot;\ 0.00%"/>
    <numFmt numFmtId="169" formatCode="&quot;KOPSAVILKUMA APRĒĶINI PA DARBU VAI KONSTRUKTĪVO ELEMENTU VEIDIEM NR.&quot;_?@"/>
  </numFmts>
  <fonts count="31" x14ac:knownFonts="1">
    <font>
      <sz val="11"/>
      <color theme="1"/>
      <name val="Calibri"/>
      <family val="2"/>
      <charset val="186"/>
      <scheme val="minor"/>
    </font>
    <font>
      <sz val="11"/>
      <color theme="1"/>
      <name val="Calibri"/>
      <family val="2"/>
      <charset val="186"/>
      <scheme val="minor"/>
    </font>
    <font>
      <sz val="8"/>
      <name val="Arial"/>
      <family val="2"/>
      <charset val="186"/>
    </font>
    <font>
      <b/>
      <sz val="8"/>
      <name val="Arial"/>
      <family val="2"/>
      <charset val="186"/>
    </font>
    <font>
      <sz val="10"/>
      <name val="Arial"/>
      <family val="2"/>
      <charset val="186"/>
    </font>
    <font>
      <b/>
      <sz val="7"/>
      <name val="Arial"/>
      <family val="2"/>
      <charset val="186"/>
    </font>
    <font>
      <sz val="8"/>
      <color indexed="8"/>
      <name val="Arial"/>
      <family val="2"/>
      <charset val="186"/>
    </font>
    <font>
      <sz val="6"/>
      <name val="Arial"/>
      <family val="2"/>
      <charset val="186"/>
    </font>
    <font>
      <b/>
      <sz val="8"/>
      <name val="Arial"/>
      <family val="2"/>
    </font>
    <font>
      <sz val="8"/>
      <name val="Arial"/>
      <family val="2"/>
    </font>
    <font>
      <sz val="8"/>
      <color theme="0" tint="-0.34998626667073579"/>
      <name val="Arial"/>
      <family val="2"/>
    </font>
    <font>
      <sz val="8"/>
      <name val="Arial"/>
      <family val="2"/>
      <charset val="186"/>
    </font>
    <font>
      <b/>
      <sz val="12"/>
      <name val="Arial"/>
      <family val="2"/>
    </font>
    <font>
      <b/>
      <sz val="8"/>
      <name val="Arial"/>
      <family val="2"/>
      <charset val="186"/>
    </font>
    <font>
      <sz val="11"/>
      <color indexed="8"/>
      <name val="Calibri"/>
      <family val="2"/>
      <charset val="186"/>
    </font>
    <font>
      <b/>
      <sz val="10"/>
      <name val="Arial"/>
      <family val="2"/>
      <charset val="186"/>
    </font>
    <font>
      <sz val="11"/>
      <color theme="1"/>
      <name val="Calibri"/>
      <family val="2"/>
      <charset val="186"/>
      <scheme val="minor"/>
    </font>
    <font>
      <sz val="6"/>
      <name val="Arial"/>
      <family val="2"/>
      <charset val="186"/>
    </font>
    <font>
      <sz val="8"/>
      <name val="Arial"/>
      <family val="2"/>
      <charset val="186"/>
    </font>
    <font>
      <b/>
      <sz val="8"/>
      <name val="Arial"/>
      <family val="2"/>
      <charset val="186"/>
    </font>
    <font>
      <b/>
      <u/>
      <sz val="8"/>
      <name val="Arial"/>
      <family val="2"/>
      <charset val="186"/>
    </font>
    <font>
      <sz val="8"/>
      <color rgb="FF0000FF"/>
      <name val="Arial"/>
      <family val="2"/>
      <charset val="186"/>
    </font>
    <font>
      <b/>
      <sz val="10"/>
      <name val="Arial"/>
      <family val="2"/>
      <charset val="186"/>
    </font>
    <font>
      <sz val="11"/>
      <color theme="1"/>
      <name val="Calibri"/>
      <family val="2"/>
      <charset val="186"/>
      <scheme val="minor"/>
    </font>
    <font>
      <sz val="6"/>
      <name val="Arial"/>
      <family val="2"/>
      <charset val="186"/>
    </font>
    <font>
      <sz val="8"/>
      <name val="Arial"/>
      <family val="2"/>
      <charset val="186"/>
    </font>
    <font>
      <b/>
      <sz val="8"/>
      <name val="Arial"/>
      <family val="2"/>
      <charset val="186"/>
    </font>
    <font>
      <b/>
      <u/>
      <sz val="8"/>
      <name val="Arial"/>
      <family val="2"/>
      <charset val="186"/>
    </font>
    <font>
      <sz val="8"/>
      <name val="Times New Roman"/>
      <family val="1"/>
      <charset val="186"/>
    </font>
    <font>
      <sz val="8"/>
      <color rgb="FF0000FF"/>
      <name val="Arial"/>
      <family val="2"/>
      <charset val="186"/>
    </font>
    <font>
      <b/>
      <sz val="9"/>
      <name val="Arial"/>
      <family val="2"/>
      <charset val="186"/>
    </font>
  </fonts>
  <fills count="4">
    <fill>
      <patternFill patternType="none"/>
    </fill>
    <fill>
      <patternFill patternType="gray125"/>
    </fill>
    <fill>
      <patternFill patternType="solid">
        <fgColor theme="0"/>
        <bgColor indexed="64"/>
      </patternFill>
    </fill>
    <fill>
      <patternFill patternType="solid">
        <fgColor theme="0"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s>
  <cellStyleXfs count="7">
    <xf numFmtId="0" fontId="0" fillId="0" borderId="0"/>
    <xf numFmtId="9" fontId="1" fillId="0" borderId="0" applyFont="0" applyFill="0" applyBorder="0" applyAlignment="0" applyProtection="0"/>
    <xf numFmtId="0" fontId="4" fillId="0" borderId="0"/>
    <xf numFmtId="0" fontId="4" fillId="0" borderId="0"/>
    <xf numFmtId="0" fontId="4" fillId="0" borderId="0"/>
    <xf numFmtId="0" fontId="4" fillId="0" borderId="0"/>
    <xf numFmtId="0" fontId="14" fillId="0" borderId="0"/>
  </cellStyleXfs>
  <cellXfs count="215">
    <xf numFmtId="0" fontId="0" fillId="0" borderId="0" xfId="0"/>
    <xf numFmtId="0" fontId="2" fillId="2" borderId="0"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0" xfId="0" applyFont="1" applyFill="1" applyBorder="1" applyAlignment="1">
      <alignment horizontal="center" vertical="center"/>
    </xf>
    <xf numFmtId="0" fontId="2" fillId="2" borderId="1" xfId="0" applyNumberFormat="1" applyFont="1" applyFill="1" applyBorder="1" applyAlignment="1">
      <alignment horizontal="center" vertical="center"/>
    </xf>
    <xf numFmtId="0" fontId="2" fillId="0" borderId="1" xfId="0" quotePrefix="1" applyNumberFormat="1" applyFont="1" applyFill="1" applyBorder="1" applyAlignment="1">
      <alignment horizontal="center" vertical="center"/>
    </xf>
    <xf numFmtId="2" fontId="2" fillId="0" borderId="1" xfId="0" applyNumberFormat="1" applyFont="1" applyFill="1" applyBorder="1" applyAlignment="1">
      <alignment vertical="center"/>
    </xf>
    <xf numFmtId="0" fontId="2" fillId="2" borderId="1" xfId="0" quotePrefix="1" applyNumberFormat="1" applyFont="1" applyFill="1" applyBorder="1" applyAlignment="1">
      <alignment horizontal="center" vertical="center"/>
    </xf>
    <xf numFmtId="2" fontId="2" fillId="2" borderId="1" xfId="0" applyNumberFormat="1" applyFont="1" applyFill="1" applyBorder="1" applyAlignment="1">
      <alignment vertical="center"/>
    </xf>
    <xf numFmtId="0" fontId="2" fillId="2" borderId="1" xfId="0" applyFont="1" applyFill="1" applyBorder="1" applyAlignment="1">
      <alignment vertical="center"/>
    </xf>
    <xf numFmtId="0" fontId="3" fillId="2" borderId="1" xfId="0" applyFont="1" applyFill="1" applyBorder="1" applyAlignment="1">
      <alignment vertical="center"/>
    </xf>
    <xf numFmtId="2" fontId="3" fillId="2" borderId="1" xfId="0" applyNumberFormat="1" applyFont="1" applyFill="1" applyBorder="1" applyAlignment="1">
      <alignment vertical="center"/>
    </xf>
    <xf numFmtId="9" fontId="3" fillId="2" borderId="1" xfId="1" applyFont="1" applyFill="1" applyBorder="1" applyAlignment="1">
      <alignment horizontal="right" vertical="center"/>
    </xf>
    <xf numFmtId="10" fontId="2" fillId="2" borderId="1" xfId="1" applyNumberFormat="1" applyFont="1" applyFill="1" applyBorder="1" applyAlignment="1">
      <alignment horizontal="center" vertical="center"/>
    </xf>
    <xf numFmtId="2" fontId="6" fillId="2" borderId="0" xfId="0" applyNumberFormat="1" applyFont="1" applyFill="1" applyBorder="1" applyAlignment="1">
      <alignment vertical="center" wrapText="1"/>
    </xf>
    <xf numFmtId="0" fontId="2" fillId="2" borderId="0" xfId="0" applyFont="1" applyFill="1" applyAlignment="1">
      <alignment vertical="center" wrapText="1"/>
    </xf>
    <xf numFmtId="2" fontId="2" fillId="2" borderId="0" xfId="0" applyNumberFormat="1" applyFont="1" applyFill="1" applyBorder="1" applyAlignment="1">
      <alignment vertical="center"/>
    </xf>
    <xf numFmtId="0" fontId="2" fillId="2" borderId="0" xfId="0" applyFont="1" applyFill="1" applyBorder="1" applyAlignment="1">
      <alignment horizontal="center" wrapText="1"/>
    </xf>
    <xf numFmtId="0" fontId="2" fillId="2" borderId="0" xfId="0" applyFont="1" applyFill="1" applyBorder="1" applyAlignment="1">
      <alignment vertical="center" wrapText="1"/>
    </xf>
    <xf numFmtId="0" fontId="2" fillId="2" borderId="0" xfId="0" applyFont="1" applyFill="1" applyAlignment="1">
      <alignment horizontal="left" vertical="center"/>
    </xf>
    <xf numFmtId="0" fontId="2" fillId="2" borderId="0" xfId="4" applyFont="1" applyFill="1" applyAlignment="1" applyProtection="1">
      <alignment horizontal="left" vertical="center" wrapText="1"/>
    </xf>
    <xf numFmtId="0" fontId="8" fillId="2" borderId="0" xfId="0" applyFont="1" applyFill="1" applyBorder="1" applyAlignment="1">
      <alignment horizontal="left" vertical="center" wrapText="1"/>
    </xf>
    <xf numFmtId="0" fontId="10" fillId="2" borderId="0" xfId="0" applyFont="1" applyFill="1" applyAlignment="1">
      <alignment vertical="center" wrapText="1"/>
    </xf>
    <xf numFmtId="0" fontId="10" fillId="2" borderId="0" xfId="0" applyFont="1" applyFill="1" applyBorder="1" applyAlignment="1">
      <alignment vertical="center"/>
    </xf>
    <xf numFmtId="0" fontId="9" fillId="2" borderId="0" xfId="0" applyFont="1" applyFill="1" applyAlignment="1">
      <alignment vertical="center" wrapText="1"/>
    </xf>
    <xf numFmtId="0" fontId="9" fillId="2" borderId="0" xfId="0" applyFont="1" applyFill="1" applyBorder="1" applyAlignment="1">
      <alignment horizontal="left" vertical="center" wrapText="1"/>
    </xf>
    <xf numFmtId="0" fontId="9" fillId="2" borderId="0" xfId="0" applyFont="1" applyFill="1" applyBorder="1" applyAlignment="1">
      <alignment horizontal="left" vertical="center"/>
    </xf>
    <xf numFmtId="0" fontId="9" fillId="2" borderId="0" xfId="0" applyFont="1" applyFill="1" applyBorder="1" applyAlignment="1">
      <alignment vertical="center"/>
    </xf>
    <xf numFmtId="0" fontId="8" fillId="2" borderId="0" xfId="0" applyFont="1" applyFill="1" applyBorder="1" applyAlignment="1">
      <alignment horizontal="center" vertical="center" wrapText="1"/>
    </xf>
    <xf numFmtId="2" fontId="9" fillId="2" borderId="0" xfId="0" applyNumberFormat="1" applyFont="1" applyFill="1" applyBorder="1" applyAlignment="1">
      <alignment horizontal="right" vertical="center" wrapText="1"/>
    </xf>
    <xf numFmtId="0" fontId="8" fillId="3" borderId="1" xfId="0"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2" fontId="9" fillId="2" borderId="1" xfId="0" applyNumberFormat="1" applyFont="1" applyFill="1" applyBorder="1" applyAlignment="1">
      <alignment horizontal="right" vertical="center" wrapText="1"/>
    </xf>
    <xf numFmtId="0" fontId="8" fillId="2" borderId="6" xfId="0" applyFont="1" applyFill="1" applyBorder="1" applyAlignment="1">
      <alignment vertical="center"/>
    </xf>
    <xf numFmtId="2" fontId="8" fillId="2" borderId="1" xfId="0" applyNumberFormat="1" applyFont="1" applyFill="1" applyBorder="1" applyAlignment="1">
      <alignment horizontal="right" vertical="center" wrapText="1"/>
    </xf>
    <xf numFmtId="165" fontId="9" fillId="2" borderId="0" xfId="0" applyNumberFormat="1" applyFont="1" applyFill="1" applyBorder="1" applyAlignment="1">
      <alignment vertical="center"/>
    </xf>
    <xf numFmtId="2" fontId="13" fillId="2" borderId="1" xfId="0" applyNumberFormat="1" applyFont="1" applyFill="1" applyBorder="1" applyAlignment="1">
      <alignment horizontal="right" vertical="center"/>
    </xf>
    <xf numFmtId="0" fontId="8" fillId="2" borderId="0" xfId="0" applyFont="1" applyFill="1" applyBorder="1" applyAlignment="1">
      <alignment vertical="center"/>
    </xf>
    <xf numFmtId="2" fontId="8" fillId="2" borderId="1" xfId="0" applyNumberFormat="1" applyFont="1" applyFill="1" applyBorder="1" applyAlignment="1">
      <alignment horizontal="right" vertical="center"/>
    </xf>
    <xf numFmtId="0" fontId="9" fillId="2" borderId="0" xfId="0" applyFont="1" applyFill="1" applyAlignment="1">
      <alignment vertical="center"/>
    </xf>
    <xf numFmtId="0" fontId="9" fillId="2" borderId="0" xfId="0" applyFont="1" applyFill="1" applyBorder="1" applyAlignment="1">
      <alignment horizontal="center" vertical="center"/>
    </xf>
    <xf numFmtId="2" fontId="9" fillId="2" borderId="0" xfId="0" applyNumberFormat="1" applyFont="1" applyFill="1" applyBorder="1" applyAlignment="1">
      <alignment horizontal="center" vertical="center"/>
    </xf>
    <xf numFmtId="0" fontId="9" fillId="2" borderId="0" xfId="0" applyFont="1" applyFill="1" applyAlignment="1">
      <alignment horizontal="left" vertical="center" wrapText="1"/>
    </xf>
    <xf numFmtId="0" fontId="9" fillId="2" borderId="0" xfId="0" applyFont="1" applyFill="1" applyAlignment="1">
      <alignment wrapText="1"/>
    </xf>
    <xf numFmtId="0" fontId="9" fillId="2" borderId="0" xfId="0" applyFont="1" applyFill="1" applyAlignment="1">
      <alignment horizontal="right" wrapText="1"/>
    </xf>
    <xf numFmtId="49" fontId="9" fillId="2" borderId="5" xfId="0" applyNumberFormat="1" applyFont="1" applyFill="1" applyBorder="1" applyAlignment="1">
      <alignment horizontal="center" wrapText="1"/>
    </xf>
    <xf numFmtId="0" fontId="9" fillId="2" borderId="0" xfId="0" applyFont="1" applyFill="1" applyAlignment="1">
      <alignment horizontal="left" vertical="center"/>
    </xf>
    <xf numFmtId="0" fontId="9" fillId="2" borderId="0" xfId="0" applyFont="1" applyFill="1" applyBorder="1" applyAlignment="1">
      <alignment vertical="center" wrapText="1"/>
    </xf>
    <xf numFmtId="0" fontId="9" fillId="2" borderId="0" xfId="0" applyFont="1" applyFill="1" applyAlignment="1">
      <alignment horizontal="center" vertical="center"/>
    </xf>
    <xf numFmtId="0" fontId="2" fillId="2" borderId="0" xfId="0" applyFont="1" applyFill="1" applyBorder="1" applyAlignment="1">
      <alignment horizontal="left" vertical="center" wrapText="1"/>
    </xf>
    <xf numFmtId="0" fontId="2" fillId="2" borderId="0" xfId="0" applyFont="1" applyFill="1" applyBorder="1" applyAlignment="1">
      <alignment horizontal="left" vertical="center"/>
    </xf>
    <xf numFmtId="0" fontId="5" fillId="3" borderId="1" xfId="0" applyFont="1" applyFill="1" applyBorder="1" applyAlignment="1">
      <alignment horizontal="center" vertical="center" wrapText="1"/>
    </xf>
    <xf numFmtId="0" fontId="16" fillId="0" borderId="0" xfId="0" applyFont="1"/>
    <xf numFmtId="0" fontId="18" fillId="2" borderId="0" xfId="4" applyFont="1" applyFill="1" applyAlignment="1" applyProtection="1">
      <alignment vertical="center" wrapText="1"/>
    </xf>
    <xf numFmtId="0" fontId="19" fillId="3" borderId="1" xfId="4" applyFont="1" applyFill="1" applyBorder="1" applyAlignment="1" applyProtection="1">
      <alignment horizontal="center" vertical="center" wrapText="1"/>
    </xf>
    <xf numFmtId="0" fontId="19" fillId="3" borderId="1" xfId="4" applyFont="1" applyFill="1" applyBorder="1" applyAlignment="1" applyProtection="1">
      <alignment horizontal="left" vertical="center" wrapText="1"/>
    </xf>
    <xf numFmtId="1" fontId="19" fillId="3" borderId="1" xfId="4" applyNumberFormat="1" applyFont="1" applyFill="1" applyBorder="1" applyAlignment="1" applyProtection="1">
      <alignment horizontal="center" vertical="center" wrapText="1"/>
    </xf>
    <xf numFmtId="0" fontId="20" fillId="2" borderId="1" xfId="0" applyNumberFormat="1" applyFont="1" applyFill="1" applyBorder="1" applyAlignment="1" applyProtection="1">
      <alignment horizontal="left" vertical="center"/>
    </xf>
    <xf numFmtId="0" fontId="20" fillId="2" borderId="1" xfId="4" applyFont="1" applyFill="1" applyBorder="1" applyAlignment="1" applyProtection="1">
      <alignment horizontal="center" vertical="center" wrapText="1"/>
    </xf>
    <xf numFmtId="0" fontId="20" fillId="2" borderId="1" xfId="4" applyFont="1" applyFill="1" applyBorder="1" applyAlignment="1" applyProtection="1">
      <alignment horizontal="left" vertical="center" wrapText="1"/>
    </xf>
    <xf numFmtId="2" fontId="18" fillId="2" borderId="1" xfId="4" applyNumberFormat="1" applyFont="1" applyFill="1" applyBorder="1" applyAlignment="1" applyProtection="1">
      <alignment horizontal="center" vertical="center" wrapText="1"/>
    </xf>
    <xf numFmtId="2" fontId="18" fillId="2" borderId="1" xfId="0" applyNumberFormat="1" applyFont="1" applyFill="1" applyBorder="1" applyAlignment="1" applyProtection="1">
      <alignment horizontal="right" vertical="center"/>
    </xf>
    <xf numFmtId="2" fontId="18" fillId="0" borderId="1" xfId="4" applyNumberFormat="1" applyFont="1" applyFill="1" applyBorder="1" applyAlignment="1" applyProtection="1">
      <alignment horizontal="right" vertical="center" wrapText="1"/>
    </xf>
    <xf numFmtId="2" fontId="18" fillId="0" borderId="1" xfId="6" applyNumberFormat="1" applyFont="1" applyFill="1" applyBorder="1" applyAlignment="1" applyProtection="1">
      <alignment horizontal="right" vertical="center"/>
    </xf>
    <xf numFmtId="2" fontId="18" fillId="2" borderId="1" xfId="6" applyNumberFormat="1" applyFont="1" applyFill="1" applyBorder="1" applyAlignment="1" applyProtection="1">
      <alignment horizontal="right" vertical="center"/>
    </xf>
    <xf numFmtId="2" fontId="18" fillId="2" borderId="1" xfId="4" applyNumberFormat="1" applyFont="1" applyFill="1" applyBorder="1" applyAlignment="1" applyProtection="1">
      <alignment horizontal="right" vertical="center" wrapText="1"/>
    </xf>
    <xf numFmtId="49" fontId="20" fillId="2" borderId="1" xfId="0" applyNumberFormat="1" applyFont="1" applyFill="1" applyBorder="1" applyAlignment="1" applyProtection="1">
      <alignment horizontal="center" vertical="center"/>
    </xf>
    <xf numFmtId="0" fontId="18" fillId="2" borderId="1" xfId="0" applyNumberFormat="1" applyFont="1" applyFill="1" applyBorder="1" applyAlignment="1" applyProtection="1">
      <alignment horizontal="center" vertical="center"/>
    </xf>
    <xf numFmtId="0" fontId="18" fillId="2" borderId="1" xfId="4" applyFont="1" applyFill="1" applyBorder="1" applyAlignment="1" applyProtection="1">
      <alignment horizontal="center" vertical="center" wrapText="1"/>
    </xf>
    <xf numFmtId="0" fontId="18" fillId="2" borderId="1" xfId="4" applyFont="1" applyFill="1" applyBorder="1" applyAlignment="1" applyProtection="1">
      <alignment horizontal="left" vertical="center" wrapText="1"/>
    </xf>
    <xf numFmtId="0" fontId="21" fillId="2" borderId="1" xfId="0" applyNumberFormat="1" applyFont="1" applyFill="1" applyBorder="1" applyAlignment="1" applyProtection="1">
      <alignment horizontal="center" vertical="center"/>
    </xf>
    <xf numFmtId="0" fontId="21" fillId="2" borderId="1" xfId="4" applyFont="1" applyFill="1" applyBorder="1" applyAlignment="1" applyProtection="1">
      <alignment horizontal="center" vertical="center" wrapText="1"/>
    </xf>
    <xf numFmtId="0" fontId="21" fillId="2" borderId="1" xfId="4" applyFont="1" applyFill="1" applyBorder="1" applyAlignment="1" applyProtection="1">
      <alignment horizontal="left" vertical="center" wrapText="1"/>
    </xf>
    <xf numFmtId="2" fontId="21" fillId="2" borderId="1" xfId="4" applyNumberFormat="1" applyFont="1" applyFill="1" applyBorder="1" applyAlignment="1" applyProtection="1">
      <alignment horizontal="center" vertical="center" wrapText="1"/>
    </xf>
    <xf numFmtId="2" fontId="21" fillId="2" borderId="1" xfId="0" applyNumberFormat="1" applyFont="1" applyFill="1" applyBorder="1" applyAlignment="1" applyProtection="1">
      <alignment horizontal="right" vertical="center"/>
    </xf>
    <xf numFmtId="2" fontId="21" fillId="0" borderId="1" xfId="4" applyNumberFormat="1" applyFont="1" applyFill="1" applyBorder="1" applyAlignment="1" applyProtection="1">
      <alignment horizontal="right" vertical="center" wrapText="1"/>
    </xf>
    <xf numFmtId="2" fontId="21" fillId="2" borderId="1" xfId="6" applyNumberFormat="1" applyFont="1" applyFill="1" applyBorder="1" applyAlignment="1" applyProtection="1">
      <alignment horizontal="right" vertical="center"/>
    </xf>
    <xf numFmtId="2" fontId="19" fillId="2" borderId="7" xfId="4" applyNumberFormat="1" applyFont="1" applyFill="1" applyBorder="1" applyAlignment="1" applyProtection="1">
      <alignment horizontal="right" vertical="center"/>
    </xf>
    <xf numFmtId="2" fontId="19" fillId="2" borderId="7" xfId="4" applyNumberFormat="1" applyFont="1" applyFill="1" applyBorder="1" applyAlignment="1" applyProtection="1">
      <alignment horizontal="left" vertical="center"/>
    </xf>
    <xf numFmtId="0" fontId="19" fillId="2" borderId="7" xfId="4" applyFont="1" applyFill="1" applyBorder="1" applyAlignment="1" applyProtection="1">
      <alignment horizontal="center" vertical="center"/>
    </xf>
    <xf numFmtId="2" fontId="19" fillId="2" borderId="7" xfId="4" applyNumberFormat="1" applyFont="1" applyFill="1" applyBorder="1" applyAlignment="1" applyProtection="1">
      <alignment horizontal="right" vertical="center" wrapText="1"/>
    </xf>
    <xf numFmtId="168" fontId="19" fillId="2" borderId="7" xfId="4" applyNumberFormat="1" applyFont="1" applyFill="1" applyBorder="1" applyAlignment="1" applyProtection="1">
      <alignment horizontal="left" vertical="center"/>
    </xf>
    <xf numFmtId="10" fontId="19" fillId="2" borderId="7" xfId="4" applyNumberFormat="1" applyFont="1" applyFill="1" applyBorder="1" applyAlignment="1" applyProtection="1">
      <alignment horizontal="center" vertical="center"/>
    </xf>
    <xf numFmtId="2" fontId="19" fillId="2" borderId="7" xfId="4" applyNumberFormat="1" applyFont="1" applyFill="1" applyBorder="1" applyAlignment="1" applyProtection="1">
      <alignment horizontal="center" vertical="center" wrapText="1"/>
    </xf>
    <xf numFmtId="0" fontId="18" fillId="2" borderId="0" xfId="4" applyFont="1" applyFill="1" applyAlignment="1" applyProtection="1">
      <alignment horizontal="left" vertical="center" wrapText="1"/>
    </xf>
    <xf numFmtId="2" fontId="18" fillId="2" borderId="0" xfId="4" applyNumberFormat="1" applyFont="1" applyFill="1" applyAlignment="1" applyProtection="1">
      <alignment horizontal="left" vertical="center" wrapText="1"/>
    </xf>
    <xf numFmtId="0" fontId="9" fillId="2" borderId="0" xfId="0" applyFont="1" applyFill="1" applyBorder="1" applyAlignment="1">
      <alignment horizontal="right" vertical="center"/>
    </xf>
    <xf numFmtId="0" fontId="8" fillId="2" borderId="0" xfId="0" applyFont="1" applyFill="1" applyBorder="1" applyAlignment="1">
      <alignment horizontal="right" vertical="center" wrapText="1"/>
    </xf>
    <xf numFmtId="0" fontId="9" fillId="2" borderId="0" xfId="0" applyFont="1" applyFill="1" applyBorder="1" applyAlignment="1">
      <alignment horizontal="left" vertical="center"/>
    </xf>
    <xf numFmtId="0" fontId="8" fillId="2" borderId="0" xfId="0" applyFont="1" applyFill="1" applyBorder="1" applyAlignment="1">
      <alignment horizontal="left" vertical="center" wrapText="1"/>
    </xf>
    <xf numFmtId="0" fontId="8" fillId="2" borderId="0" xfId="2" applyFont="1" applyFill="1" applyAlignment="1" applyProtection="1">
      <alignment horizontal="left" vertical="center" wrapText="1"/>
      <protection locked="0"/>
    </xf>
    <xf numFmtId="0" fontId="9" fillId="2" borderId="0" xfId="0" applyFont="1" applyFill="1" applyBorder="1" applyAlignment="1">
      <alignment horizontal="left" vertical="center" wrapText="1"/>
    </xf>
    <xf numFmtId="0" fontId="9" fillId="2" borderId="0" xfId="4" applyFont="1" applyFill="1" applyAlignment="1" applyProtection="1">
      <alignment horizontal="left" vertical="center"/>
      <protection locked="0"/>
    </xf>
    <xf numFmtId="0" fontId="9" fillId="2" borderId="0" xfId="2" applyFont="1" applyFill="1" applyBorder="1" applyAlignment="1">
      <alignment horizontal="left" vertical="center" wrapText="1"/>
    </xf>
    <xf numFmtId="0" fontId="11" fillId="2" borderId="0" xfId="3" applyFont="1" applyFill="1" applyBorder="1" applyAlignment="1" applyProtection="1">
      <alignment horizontal="left" vertical="center" wrapText="1"/>
      <protection locked="0"/>
    </xf>
    <xf numFmtId="0" fontId="11" fillId="2" borderId="0" xfId="0" applyFont="1" applyFill="1" applyBorder="1" applyAlignment="1">
      <alignment horizontal="left" vertical="center" wrapText="1"/>
    </xf>
    <xf numFmtId="0" fontId="8" fillId="2" borderId="0" xfId="2" applyFont="1" applyFill="1" applyAlignment="1" applyProtection="1">
      <alignment horizontal="left" vertical="center"/>
      <protection locked="0"/>
    </xf>
    <xf numFmtId="0" fontId="9" fillId="2" borderId="0" xfId="2" applyFont="1" applyFill="1" applyAlignment="1" applyProtection="1">
      <alignment horizontal="left" vertical="center"/>
      <protection locked="0"/>
    </xf>
    <xf numFmtId="0" fontId="12" fillId="2" borderId="0" xfId="0" applyFont="1" applyFill="1" applyBorder="1" applyAlignment="1">
      <alignment horizontal="center" vertical="center" wrapText="1"/>
    </xf>
    <xf numFmtId="0" fontId="13" fillId="2" borderId="0" xfId="3" applyFont="1" applyFill="1" applyBorder="1" applyAlignment="1" applyProtection="1">
      <alignment horizontal="left" vertical="center" wrapText="1"/>
      <protection locked="0"/>
    </xf>
    <xf numFmtId="0" fontId="9" fillId="2" borderId="1" xfId="0" applyFont="1" applyFill="1" applyBorder="1" applyAlignment="1">
      <alignment horizontal="left" vertical="center" wrapText="1"/>
    </xf>
    <xf numFmtId="164" fontId="9" fillId="2" borderId="0" xfId="0" applyNumberFormat="1" applyFont="1" applyFill="1" applyBorder="1" applyAlignment="1" applyProtection="1">
      <alignment horizontal="right"/>
      <protection locked="0"/>
    </xf>
    <xf numFmtId="0" fontId="8" fillId="3" borderId="1" xfId="0"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8" fillId="2" borderId="1" xfId="0" applyFont="1" applyFill="1" applyBorder="1" applyAlignment="1">
      <alignment horizontal="right" vertical="center"/>
    </xf>
    <xf numFmtId="166" fontId="8" fillId="2" borderId="1" xfId="0" applyNumberFormat="1" applyFont="1" applyFill="1" applyBorder="1" applyAlignment="1">
      <alignment horizontal="right" vertical="center"/>
    </xf>
    <xf numFmtId="0" fontId="9" fillId="2" borderId="0" xfId="0" applyFont="1" applyFill="1" applyAlignment="1">
      <alignment horizontal="right" wrapText="1"/>
    </xf>
    <xf numFmtId="0" fontId="2" fillId="2" borderId="5" xfId="4" applyFont="1" applyFill="1" applyBorder="1" applyAlignment="1" applyProtection="1">
      <alignment horizontal="center" vertical="center" wrapText="1"/>
    </xf>
    <xf numFmtId="0" fontId="7" fillId="2" borderId="6" xfId="4" applyFont="1" applyFill="1" applyBorder="1" applyAlignment="1" applyProtection="1">
      <alignment horizontal="center" vertical="top"/>
    </xf>
    <xf numFmtId="0" fontId="2" fillId="2" borderId="0" xfId="0" applyFont="1" applyFill="1" applyAlignment="1">
      <alignment horizontal="right" vertical="center" wrapText="1"/>
    </xf>
    <xf numFmtId="0" fontId="2" fillId="2" borderId="2" xfId="1" applyNumberFormat="1" applyFont="1" applyFill="1" applyBorder="1" applyAlignment="1">
      <alignment horizontal="right" vertical="center"/>
    </xf>
    <xf numFmtId="0" fontId="2" fillId="2" borderId="4" xfId="1" applyNumberFormat="1" applyFont="1" applyFill="1" applyBorder="1" applyAlignment="1">
      <alignment horizontal="right" vertical="center"/>
    </xf>
    <xf numFmtId="9" fontId="3" fillId="2" borderId="2" xfId="1" applyFont="1" applyFill="1" applyBorder="1" applyAlignment="1">
      <alignment horizontal="right" vertical="center"/>
    </xf>
    <xf numFmtId="9" fontId="3" fillId="2" borderId="3" xfId="1" applyFont="1" applyFill="1" applyBorder="1" applyAlignment="1">
      <alignment horizontal="right" vertical="center"/>
    </xf>
    <xf numFmtId="9" fontId="3" fillId="2" borderId="4" xfId="1" applyFont="1" applyFill="1" applyBorder="1" applyAlignment="1">
      <alignment horizontal="right" vertical="center"/>
    </xf>
    <xf numFmtId="0" fontId="2" fillId="2" borderId="0" xfId="0" applyFont="1" applyFill="1" applyAlignment="1">
      <alignment horizontal="right" wrapText="1"/>
    </xf>
    <xf numFmtId="0" fontId="2" fillId="2" borderId="0" xfId="4" applyFont="1" applyFill="1" applyAlignment="1" applyProtection="1">
      <alignment horizontal="right" vertical="center" wrapText="1"/>
    </xf>
    <xf numFmtId="0" fontId="2" fillId="2" borderId="5" xfId="4" applyFont="1" applyFill="1" applyBorder="1" applyAlignment="1" applyProtection="1">
      <alignment horizontal="right" vertical="center" wrapText="1"/>
    </xf>
    <xf numFmtId="2" fontId="2" fillId="0" borderId="2" xfId="0" applyNumberFormat="1" applyFont="1" applyBorder="1" applyAlignment="1">
      <alignment horizontal="left" vertical="center" wrapText="1"/>
    </xf>
    <xf numFmtId="2" fontId="2" fillId="0" borderId="3" xfId="0" applyNumberFormat="1" applyFont="1" applyBorder="1" applyAlignment="1">
      <alignment horizontal="left" vertical="center" wrapText="1"/>
    </xf>
    <xf numFmtId="2" fontId="2" fillId="0" borderId="4" xfId="0" applyNumberFormat="1" applyFont="1" applyBorder="1" applyAlignment="1">
      <alignment horizontal="left" vertical="center" wrapText="1"/>
    </xf>
    <xf numFmtId="0" fontId="2" fillId="2" borderId="1" xfId="0" quotePrefix="1" applyNumberFormat="1" applyFont="1" applyFill="1" applyBorder="1" applyAlignment="1">
      <alignment horizontal="left" vertical="center" wrapText="1"/>
    </xf>
    <xf numFmtId="0" fontId="3" fillId="2" borderId="1" xfId="0" applyFont="1" applyFill="1" applyBorder="1" applyAlignment="1">
      <alignment horizontal="right" vertical="center"/>
    </xf>
    <xf numFmtId="0" fontId="2" fillId="2" borderId="0" xfId="2" applyFont="1" applyFill="1" applyBorder="1" applyAlignment="1">
      <alignment horizontal="left" vertical="center" wrapText="1"/>
    </xf>
    <xf numFmtId="0" fontId="2" fillId="2" borderId="0" xfId="3" applyFont="1" applyFill="1" applyBorder="1" applyAlignment="1">
      <alignment horizontal="left" vertical="center"/>
    </xf>
    <xf numFmtId="0" fontId="5" fillId="3" borderId="1" xfId="0" applyFont="1" applyFill="1" applyBorder="1" applyAlignment="1">
      <alignment horizontal="center" vertical="center" wrapText="1"/>
    </xf>
    <xf numFmtId="0" fontId="3" fillId="2" borderId="0" xfId="3"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horizontal="left" vertical="center"/>
    </xf>
    <xf numFmtId="0" fontId="3"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18" fillId="2" borderId="0"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xf>
    <xf numFmtId="0" fontId="15" fillId="2" borderId="5" xfId="4" applyNumberFormat="1" applyFont="1" applyFill="1" applyBorder="1" applyAlignment="1" applyProtection="1">
      <alignment horizontal="center" vertical="center"/>
    </xf>
    <xf numFmtId="0" fontId="17" fillId="2" borderId="6" xfId="4" applyFont="1" applyFill="1" applyBorder="1" applyAlignment="1" applyProtection="1">
      <alignment horizontal="center" vertical="top" wrapText="1"/>
    </xf>
    <xf numFmtId="0" fontId="19" fillId="2" borderId="0" xfId="0" applyFont="1" applyFill="1" applyBorder="1" applyAlignment="1" applyProtection="1">
      <alignment horizontal="left" vertical="center" wrapText="1"/>
    </xf>
    <xf numFmtId="0" fontId="19" fillId="2" borderId="0" xfId="0" applyFont="1" applyFill="1" applyBorder="1" applyAlignment="1" applyProtection="1">
      <alignment horizontal="left" vertical="center"/>
    </xf>
    <xf numFmtId="0" fontId="18" fillId="2" borderId="0" xfId="2" applyFont="1" applyFill="1" applyBorder="1" applyAlignment="1" applyProtection="1">
      <alignment horizontal="left" vertical="center" wrapText="1"/>
    </xf>
    <xf numFmtId="0" fontId="19" fillId="2" borderId="0" xfId="5" applyFont="1" applyFill="1" applyBorder="1" applyAlignment="1" applyProtection="1">
      <alignment horizontal="left" vertical="center"/>
    </xf>
    <xf numFmtId="0" fontId="18" fillId="2" borderId="0" xfId="5" applyFont="1" applyFill="1" applyBorder="1" applyAlignment="1" applyProtection="1">
      <alignment horizontal="left" vertical="center"/>
    </xf>
    <xf numFmtId="0" fontId="18" fillId="2" borderId="0" xfId="4" applyFont="1" applyFill="1" applyBorder="1" applyAlignment="1" applyProtection="1">
      <alignment horizontal="left" vertical="center" wrapText="1"/>
    </xf>
    <xf numFmtId="0" fontId="18" fillId="2" borderId="0" xfId="4" applyNumberFormat="1" applyFont="1" applyFill="1" applyAlignment="1" applyProtection="1">
      <alignment horizontal="left" vertical="center" wrapText="1"/>
    </xf>
    <xf numFmtId="0" fontId="18" fillId="2" borderId="0" xfId="4" applyFont="1" applyFill="1" applyBorder="1" applyAlignment="1" applyProtection="1">
      <alignment horizontal="left" vertical="center"/>
    </xf>
    <xf numFmtId="164" fontId="18" fillId="2" borderId="0" xfId="0" applyNumberFormat="1" applyFont="1" applyFill="1" applyBorder="1" applyAlignment="1" applyProtection="1">
      <alignment horizontal="left"/>
    </xf>
    <xf numFmtId="0" fontId="19" fillId="3" borderId="1" xfId="4" applyFont="1" applyFill="1" applyBorder="1" applyAlignment="1" applyProtection="1">
      <alignment horizontal="center" vertical="center" wrapText="1"/>
    </xf>
    <xf numFmtId="0" fontId="19" fillId="3" borderId="1" xfId="4" applyFont="1" applyFill="1" applyBorder="1" applyAlignment="1" applyProtection="1">
      <alignment horizontal="left" vertical="center" wrapText="1"/>
    </xf>
    <xf numFmtId="2" fontId="19" fillId="3" borderId="1" xfId="4" applyNumberFormat="1" applyFont="1" applyFill="1" applyBorder="1" applyAlignment="1" applyProtection="1">
      <alignment horizontal="center" vertical="center" wrapText="1"/>
    </xf>
    <xf numFmtId="0" fontId="17" fillId="2" borderId="6" xfId="4" applyFont="1" applyFill="1" applyBorder="1" applyAlignment="1" applyProtection="1">
      <alignment horizontal="center" vertical="center"/>
    </xf>
    <xf numFmtId="0" fontId="18" fillId="3" borderId="1" xfId="4" applyFont="1" applyFill="1" applyBorder="1" applyAlignment="1" applyProtection="1">
      <alignment horizontal="center" vertical="center" wrapText="1"/>
    </xf>
    <xf numFmtId="0" fontId="18" fillId="2" borderId="0" xfId="4" applyFont="1" applyFill="1" applyAlignment="1" applyProtection="1">
      <alignment horizontal="left" vertical="top" wrapText="1"/>
    </xf>
    <xf numFmtId="0" fontId="18" fillId="2" borderId="0" xfId="4" applyFont="1" applyFill="1" applyAlignment="1" applyProtection="1">
      <alignment horizontal="right" vertical="center" wrapText="1"/>
    </xf>
    <xf numFmtId="0" fontId="18" fillId="2" borderId="5" xfId="4" applyFont="1" applyFill="1" applyBorder="1" applyAlignment="1" applyProtection="1">
      <alignment horizontal="right" vertical="center" wrapText="1"/>
    </xf>
    <xf numFmtId="0" fontId="18" fillId="2" borderId="5" xfId="4" applyFont="1" applyFill="1" applyBorder="1" applyAlignment="1" applyProtection="1">
      <alignment horizontal="center" vertical="center" wrapText="1"/>
    </xf>
    <xf numFmtId="167" fontId="22" fillId="2" borderId="0" xfId="4" applyNumberFormat="1" applyFont="1" applyFill="1" applyBorder="1" applyAlignment="1" applyProtection="1">
      <alignment horizontal="center" vertical="center"/>
    </xf>
    <xf numFmtId="0" fontId="23" fillId="0" borderId="0" xfId="0" applyFont="1"/>
    <xf numFmtId="0" fontId="22" fillId="2" borderId="5" xfId="4" applyNumberFormat="1" applyFont="1" applyFill="1" applyBorder="1" applyAlignment="1" applyProtection="1">
      <alignment horizontal="center" vertical="center"/>
    </xf>
    <xf numFmtId="0" fontId="24" fillId="2" borderId="6" xfId="4" applyFont="1" applyFill="1" applyBorder="1" applyAlignment="1" applyProtection="1">
      <alignment horizontal="center" vertical="top" wrapText="1"/>
    </xf>
    <xf numFmtId="0" fontId="25" fillId="2" borderId="0" xfId="0" applyFont="1" applyFill="1" applyBorder="1" applyAlignment="1" applyProtection="1">
      <alignment horizontal="left" vertical="center" wrapText="1"/>
    </xf>
    <xf numFmtId="0" fontId="26" fillId="2" borderId="0" xfId="0" applyFont="1" applyFill="1" applyBorder="1" applyAlignment="1" applyProtection="1">
      <alignment horizontal="left" vertical="center" wrapText="1"/>
    </xf>
    <xf numFmtId="0" fontId="26" fillId="2" borderId="0" xfId="0" applyFont="1" applyFill="1" applyBorder="1" applyAlignment="1" applyProtection="1">
      <alignment horizontal="left" vertical="center"/>
    </xf>
    <xf numFmtId="0" fontId="25" fillId="2" borderId="0" xfId="0" applyFont="1" applyFill="1" applyBorder="1" applyAlignment="1" applyProtection="1">
      <alignment horizontal="left" vertical="center"/>
    </xf>
    <xf numFmtId="0" fontId="25" fillId="2" borderId="0" xfId="2" applyFont="1" applyFill="1" applyBorder="1" applyAlignment="1" applyProtection="1">
      <alignment horizontal="left" vertical="center" wrapText="1"/>
    </xf>
    <xf numFmtId="0" fontId="26" fillId="2" borderId="0" xfId="5" applyFont="1" applyFill="1" applyBorder="1" applyAlignment="1" applyProtection="1">
      <alignment horizontal="left" vertical="center"/>
    </xf>
    <xf numFmtId="0" fontId="25" fillId="2" borderId="0" xfId="5" applyFont="1" applyFill="1" applyBorder="1" applyAlignment="1" applyProtection="1">
      <alignment horizontal="left" vertical="center"/>
    </xf>
    <xf numFmtId="0" fontId="25" fillId="2" borderId="0" xfId="4" applyFont="1" applyFill="1" applyBorder="1" applyAlignment="1" applyProtection="1">
      <alignment horizontal="left" vertical="center" wrapText="1"/>
    </xf>
    <xf numFmtId="0" fontId="25" fillId="2" borderId="0" xfId="4" applyNumberFormat="1" applyFont="1" applyFill="1" applyAlignment="1" applyProtection="1">
      <alignment horizontal="left" vertical="center" wrapText="1"/>
    </xf>
    <xf numFmtId="0" fontId="25" fillId="2" borderId="0" xfId="4" applyFont="1" applyFill="1" applyBorder="1" applyAlignment="1" applyProtection="1">
      <alignment horizontal="left" vertical="center"/>
    </xf>
    <xf numFmtId="0" fontId="25" fillId="2" borderId="0" xfId="4" applyFont="1" applyFill="1" applyAlignment="1" applyProtection="1">
      <alignment vertical="center" wrapText="1"/>
    </xf>
    <xf numFmtId="164" fontId="25" fillId="2" borderId="0" xfId="0" applyNumberFormat="1" applyFont="1" applyFill="1" applyBorder="1" applyAlignment="1" applyProtection="1">
      <alignment horizontal="left"/>
    </xf>
    <xf numFmtId="0" fontId="26" fillId="3" borderId="1" xfId="4" applyFont="1" applyFill="1" applyBorder="1" applyAlignment="1" applyProtection="1">
      <alignment horizontal="center" vertical="center" wrapText="1"/>
    </xf>
    <xf numFmtId="0" fontId="26" fillId="3" borderId="1" xfId="4" applyFont="1" applyFill="1" applyBorder="1" applyAlignment="1" applyProtection="1">
      <alignment horizontal="left" vertical="center" wrapText="1"/>
    </xf>
    <xf numFmtId="2" fontId="26" fillId="3" borderId="1" xfId="4" applyNumberFormat="1" applyFont="1" applyFill="1" applyBorder="1" applyAlignment="1" applyProtection="1">
      <alignment horizontal="center" vertical="center" wrapText="1"/>
    </xf>
    <xf numFmtId="0" fontId="25" fillId="3" borderId="1" xfId="4" applyFont="1" applyFill="1" applyBorder="1" applyAlignment="1" applyProtection="1">
      <alignment horizontal="center" vertical="center" wrapText="1"/>
    </xf>
    <xf numFmtId="0" fontId="26" fillId="3" borderId="1" xfId="4" applyFont="1" applyFill="1" applyBorder="1" applyAlignment="1" applyProtection="1">
      <alignment horizontal="center" vertical="center" wrapText="1"/>
    </xf>
    <xf numFmtId="0" fontId="26" fillId="3" borderId="1" xfId="4" applyFont="1" applyFill="1" applyBorder="1" applyAlignment="1" applyProtection="1">
      <alignment horizontal="left" vertical="center" wrapText="1"/>
    </xf>
    <xf numFmtId="1" fontId="26" fillId="3" borderId="1" xfId="4" applyNumberFormat="1" applyFont="1" applyFill="1" applyBorder="1" applyAlignment="1" applyProtection="1">
      <alignment horizontal="center" vertical="center" wrapText="1"/>
    </xf>
    <xf numFmtId="0" fontId="27" fillId="2" borderId="1" xfId="0" applyNumberFormat="1" applyFont="1" applyFill="1" applyBorder="1" applyAlignment="1" applyProtection="1">
      <alignment horizontal="left" vertical="center"/>
    </xf>
    <xf numFmtId="0" fontId="27" fillId="2" borderId="1" xfId="4" applyFont="1" applyFill="1" applyBorder="1" applyAlignment="1" applyProtection="1">
      <alignment horizontal="center" vertical="center" wrapText="1"/>
    </xf>
    <xf numFmtId="0" fontId="27" fillId="2" borderId="1" xfId="4" applyFont="1" applyFill="1" applyBorder="1" applyAlignment="1" applyProtection="1">
      <alignment horizontal="left" vertical="center" wrapText="1"/>
    </xf>
    <xf numFmtId="2" fontId="25" fillId="2" borderId="1" xfId="4" applyNumberFormat="1" applyFont="1" applyFill="1" applyBorder="1" applyAlignment="1" applyProtection="1">
      <alignment horizontal="center" vertical="center" wrapText="1"/>
    </xf>
    <xf numFmtId="2" fontId="25" fillId="2" borderId="1" xfId="0" applyNumberFormat="1" applyFont="1" applyFill="1" applyBorder="1" applyAlignment="1" applyProtection="1">
      <alignment horizontal="right" vertical="center"/>
    </xf>
    <xf numFmtId="2" fontId="25" fillId="2" borderId="1" xfId="4" applyNumberFormat="1" applyFont="1" applyFill="1" applyBorder="1" applyAlignment="1" applyProtection="1">
      <alignment horizontal="right" vertical="center" wrapText="1"/>
    </xf>
    <xf numFmtId="2" fontId="25" fillId="2" borderId="1" xfId="6" applyNumberFormat="1" applyFont="1" applyFill="1" applyBorder="1" applyAlignment="1" applyProtection="1">
      <alignment horizontal="right" vertical="center"/>
    </xf>
    <xf numFmtId="2" fontId="27" fillId="2" borderId="1" xfId="4" applyNumberFormat="1" applyFont="1" applyFill="1" applyBorder="1" applyAlignment="1" applyProtection="1">
      <alignment horizontal="right" vertical="center" wrapText="1"/>
    </xf>
    <xf numFmtId="49" fontId="27" fillId="2" borderId="1" xfId="0" applyNumberFormat="1" applyFont="1" applyFill="1" applyBorder="1" applyAlignment="1" applyProtection="1">
      <alignment horizontal="center" vertical="center"/>
    </xf>
    <xf numFmtId="0" fontId="25" fillId="2" borderId="1" xfId="0" applyNumberFormat="1" applyFont="1" applyFill="1" applyBorder="1" applyAlignment="1" applyProtection="1">
      <alignment horizontal="center" vertical="center"/>
    </xf>
    <xf numFmtId="0" fontId="25" fillId="2" borderId="1" xfId="4" applyFont="1" applyFill="1" applyBorder="1" applyAlignment="1" applyProtection="1">
      <alignment horizontal="center" vertical="center" wrapText="1"/>
    </xf>
    <xf numFmtId="0" fontId="25" fillId="2" borderId="1" xfId="4" applyFont="1" applyFill="1" applyBorder="1" applyAlignment="1" applyProtection="1">
      <alignment horizontal="left" vertical="center" wrapText="1"/>
    </xf>
    <xf numFmtId="2" fontId="28" fillId="2" borderId="1" xfId="0" applyNumberFormat="1" applyFont="1" applyFill="1" applyBorder="1" applyAlignment="1" applyProtection="1">
      <alignment horizontal="right" vertical="center"/>
    </xf>
    <xf numFmtId="0" fontId="29" fillId="2" borderId="1" xfId="0" applyNumberFormat="1" applyFont="1" applyFill="1" applyBorder="1" applyAlignment="1" applyProtection="1">
      <alignment horizontal="center" vertical="center"/>
    </xf>
    <xf numFmtId="0" fontId="29" fillId="2" borderId="1" xfId="4" applyFont="1" applyFill="1" applyBorder="1" applyAlignment="1" applyProtection="1">
      <alignment horizontal="center" vertical="center" wrapText="1"/>
    </xf>
    <xf numFmtId="0" fontId="29" fillId="2" borderId="1" xfId="4" applyFont="1" applyFill="1" applyBorder="1" applyAlignment="1" applyProtection="1">
      <alignment horizontal="left" vertical="center" wrapText="1"/>
    </xf>
    <xf numFmtId="2" fontId="29" fillId="2" borderId="1" xfId="4" applyNumberFormat="1" applyFont="1" applyFill="1" applyBorder="1" applyAlignment="1" applyProtection="1">
      <alignment horizontal="center" vertical="center" wrapText="1"/>
    </xf>
    <xf numFmtId="2" fontId="29" fillId="2" borderId="1" xfId="0" applyNumberFormat="1" applyFont="1" applyFill="1" applyBorder="1" applyAlignment="1" applyProtection="1">
      <alignment horizontal="right" vertical="center"/>
    </xf>
    <xf numFmtId="2" fontId="29" fillId="2" borderId="1" xfId="4" applyNumberFormat="1" applyFont="1" applyFill="1" applyBorder="1" applyAlignment="1" applyProtection="1">
      <alignment horizontal="right" vertical="center" wrapText="1"/>
    </xf>
    <xf numFmtId="2" fontId="29" fillId="2" borderId="1" xfId="6" applyNumberFormat="1" applyFont="1" applyFill="1" applyBorder="1" applyAlignment="1" applyProtection="1">
      <alignment horizontal="right" vertical="center"/>
    </xf>
    <xf numFmtId="2" fontId="26" fillId="2" borderId="7" xfId="4" applyNumberFormat="1" applyFont="1" applyFill="1" applyBorder="1" applyAlignment="1" applyProtection="1">
      <alignment horizontal="right" vertical="center"/>
    </xf>
    <xf numFmtId="2" fontId="26" fillId="2" borderId="7" xfId="4" applyNumberFormat="1" applyFont="1" applyFill="1" applyBorder="1" applyAlignment="1" applyProtection="1">
      <alignment horizontal="left" vertical="center"/>
    </xf>
    <xf numFmtId="0" fontId="26" fillId="2" borderId="7" xfId="4" applyFont="1" applyFill="1" applyBorder="1" applyAlignment="1" applyProtection="1">
      <alignment horizontal="center" vertical="center"/>
    </xf>
    <xf numFmtId="2" fontId="26" fillId="2" borderId="7" xfId="4" applyNumberFormat="1" applyFont="1" applyFill="1" applyBorder="1" applyAlignment="1" applyProtection="1">
      <alignment horizontal="right" vertical="center" wrapText="1"/>
    </xf>
    <xf numFmtId="168" fontId="26" fillId="2" borderId="7" xfId="4" applyNumberFormat="1" applyFont="1" applyFill="1" applyBorder="1" applyAlignment="1" applyProtection="1">
      <alignment horizontal="left" vertical="center"/>
    </xf>
    <xf numFmtId="10" fontId="26" fillId="2" borderId="7" xfId="4" applyNumberFormat="1" applyFont="1" applyFill="1" applyBorder="1" applyAlignment="1" applyProtection="1">
      <alignment horizontal="center" vertical="center"/>
    </xf>
    <xf numFmtId="2" fontId="26" fillId="2" borderId="7" xfId="4" applyNumberFormat="1" applyFont="1" applyFill="1" applyBorder="1" applyAlignment="1" applyProtection="1">
      <alignment horizontal="left" vertical="center" wrapText="1"/>
    </xf>
    <xf numFmtId="2" fontId="26" fillId="2" borderId="7" xfId="4" applyNumberFormat="1" applyFont="1" applyFill="1" applyBorder="1" applyAlignment="1" applyProtection="1">
      <alignment horizontal="center" vertical="center" wrapText="1"/>
    </xf>
    <xf numFmtId="0" fontId="25" fillId="2" borderId="0" xfId="4" applyFont="1" applyFill="1" applyAlignment="1" applyProtection="1">
      <alignment horizontal="left" vertical="center" wrapText="1"/>
    </xf>
    <xf numFmtId="2" fontId="25" fillId="2" borderId="0" xfId="4" applyNumberFormat="1" applyFont="1" applyFill="1" applyAlignment="1" applyProtection="1">
      <alignment horizontal="left" vertical="center" wrapText="1"/>
    </xf>
    <xf numFmtId="0" fontId="25" fillId="2" borderId="0" xfId="4" applyFont="1" applyFill="1" applyAlignment="1" applyProtection="1">
      <alignment horizontal="left" vertical="top" wrapText="1"/>
    </xf>
    <xf numFmtId="0" fontId="25" fillId="2" borderId="0" xfId="4" applyFont="1" applyFill="1" applyAlignment="1" applyProtection="1">
      <alignment horizontal="right" vertical="center" wrapText="1"/>
    </xf>
    <xf numFmtId="0" fontId="25" fillId="2" borderId="5" xfId="4" applyFont="1" applyFill="1" applyBorder="1" applyAlignment="1" applyProtection="1">
      <alignment horizontal="right" vertical="center" wrapText="1"/>
    </xf>
    <xf numFmtId="0" fontId="25" fillId="2" borderId="5" xfId="4" applyFont="1" applyFill="1" applyBorder="1" applyAlignment="1" applyProtection="1">
      <alignment horizontal="center" vertical="center" wrapText="1"/>
    </xf>
    <xf numFmtId="0" fontId="24" fillId="2" borderId="6" xfId="4" applyFont="1" applyFill="1" applyBorder="1" applyAlignment="1" applyProtection="1">
      <alignment horizontal="center" vertical="center"/>
    </xf>
    <xf numFmtId="169" fontId="30" fillId="2" borderId="0" xfId="0" applyNumberFormat="1" applyFont="1" applyFill="1" applyAlignment="1">
      <alignment horizontal="center" vertical="center"/>
    </xf>
    <xf numFmtId="0" fontId="30" fillId="2" borderId="0" xfId="0" applyFont="1" applyFill="1" applyAlignment="1">
      <alignment horizontal="center" vertical="center"/>
    </xf>
    <xf numFmtId="164" fontId="2" fillId="2" borderId="0" xfId="0" applyNumberFormat="1" applyFont="1" applyFill="1" applyBorder="1" applyAlignment="1" applyProtection="1">
      <alignment horizontal="left"/>
      <protection locked="0"/>
    </xf>
    <xf numFmtId="2" fontId="19" fillId="2" borderId="7" xfId="4" applyNumberFormat="1" applyFont="1" applyFill="1" applyBorder="1" applyAlignment="1" applyProtection="1">
      <alignment horizontal="center" vertical="center"/>
    </xf>
  </cellXfs>
  <cellStyles count="7">
    <cellStyle name="Normal" xfId="0" builtinId="0"/>
    <cellStyle name="Normal_Bill x.1" xfId="3"/>
    <cellStyle name="Normal_Bill x.1 2" xfId="5"/>
    <cellStyle name="Normal_lokalas tames forma2" xfId="2"/>
    <cellStyle name="Normal_lokalas tames forma2 2" xfId="4"/>
    <cellStyle name="Normal_Tame Pasacina  2 karta M" xfId="6"/>
    <cellStyle name="Percent" xfId="1" builtinId="5"/>
  </cellStyles>
  <dxfs count="2">
    <dxf>
      <border>
        <top style="thin">
          <color auto="1"/>
        </top>
        <vertical/>
        <horizontal/>
      </border>
    </dxf>
    <dxf>
      <border>
        <top style="thin">
          <color auto="1"/>
        </top>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alda/Desktop/Kopt&#257;m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alda/Desktop/Copy%20of%20Kandava_TAME-(Pasutitaja%20EU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valda/Desktop/Kopt&#257;me%201-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valda/Desktop/Kopt&#257;me%201-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valda/AppData/Local/Microsoft/Windows/INetCache/Content.Outlook/GB2JCAFU/Kandava_TAME-(Pasutitaja%20EUR)%20(0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s_Kopt"/>
      <sheetName val="KOPTAME"/>
      <sheetName val="1"/>
      <sheetName val="1-1"/>
      <sheetName val="1-2"/>
      <sheetName val="2"/>
      <sheetName val="2-1"/>
      <sheetName val="2-2"/>
      <sheetName val="3"/>
      <sheetName val="3-1"/>
      <sheetName val="4"/>
      <sheetName val="4-1"/>
      <sheetName val="4-2"/>
      <sheetName val="5"/>
      <sheetName val="5-1"/>
      <sheetName val="5-2"/>
    </sheetNames>
    <sheetDataSet>
      <sheetData sheetId="0"/>
      <sheetData sheetId="1"/>
      <sheetData sheetId="2">
        <row r="3">
          <cell r="A3" t="str">
            <v>I - Būvniecības kārta</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s_Kopt"/>
      <sheetName val="KOPTAME"/>
      <sheetName val="1"/>
      <sheetName val="1-1"/>
      <sheetName val="1-2"/>
      <sheetName val="2"/>
      <sheetName val="2-1"/>
      <sheetName val="2-2"/>
      <sheetName val="3"/>
      <sheetName val="3-1"/>
      <sheetName val="4"/>
      <sheetName val="4-1"/>
      <sheetName val="4-2"/>
      <sheetName val="5"/>
      <sheetName val="5-1"/>
      <sheetName val="5-2"/>
    </sheetNames>
    <sheetDataSet>
      <sheetData sheetId="0"/>
      <sheetData sheetId="1">
        <row r="7">
          <cell r="C7"/>
        </row>
        <row r="10">
          <cell r="E10"/>
        </row>
      </sheetData>
      <sheetData sheetId="2"/>
      <sheetData sheetId="3">
        <row r="2">
          <cell r="A2" t="str">
            <v>1-1</v>
          </cell>
        </row>
      </sheetData>
      <sheetData sheetId="4">
        <row r="2">
          <cell r="A2" t="str">
            <v>1-2</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s_Kopt"/>
      <sheetName val="KOPTAME"/>
      <sheetName val="1"/>
      <sheetName val="1-1"/>
      <sheetName val="1-2"/>
      <sheetName val="2"/>
      <sheetName val="2-1"/>
      <sheetName val="2-2"/>
      <sheetName val="3"/>
      <sheetName val="3-1"/>
      <sheetName val="4"/>
      <sheetName val="4-1"/>
      <sheetName val="4-2"/>
      <sheetName val="5"/>
      <sheetName val="5-1"/>
      <sheetName val="5-2"/>
    </sheetNames>
    <sheetDataSet>
      <sheetData sheetId="0"/>
      <sheetData sheetId="1">
        <row r="10">
          <cell r="C10"/>
        </row>
        <row r="11">
          <cell r="C11" t="str">
            <v>Kandavas novada dome</v>
          </cell>
        </row>
        <row r="12">
          <cell r="C12">
            <v>90000050886</v>
          </cell>
        </row>
        <row r="13">
          <cell r="C13"/>
        </row>
        <row r="14">
          <cell r="C14"/>
        </row>
        <row r="15">
          <cell r="E15"/>
        </row>
        <row r="20">
          <cell r="C20" t="str">
            <v>"Parka pie Kandavas Kārļa Mīlenbaha vidusskolas labiekārtošana"</v>
          </cell>
        </row>
        <row r="21">
          <cell r="C21" t="str">
            <v>Skolas iela 9, Kandava, Kandavas novads, LV-3120</v>
          </cell>
        </row>
        <row r="22">
          <cell r="A22" t="str">
            <v>Pasūtījuma Nr.:</v>
          </cell>
          <cell r="C22" t="str">
            <v>ID Nr. KND 2017/29/ELFLA</v>
          </cell>
        </row>
        <row r="23">
          <cell r="A23" t="str">
            <v/>
          </cell>
          <cell r="C23"/>
        </row>
        <row r="24">
          <cell r="A24"/>
          <cell r="C24"/>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s_Kopt"/>
      <sheetName val="KOPTAME"/>
      <sheetName val="1"/>
      <sheetName val="1-1"/>
      <sheetName val="1-2"/>
      <sheetName val="2"/>
      <sheetName val="2-1"/>
      <sheetName val="2-2"/>
      <sheetName val="3"/>
      <sheetName val="3-1"/>
      <sheetName val="4"/>
      <sheetName val="4-1"/>
      <sheetName val="4-2"/>
      <sheetName val="5"/>
      <sheetName val="5-1"/>
      <sheetName val="5-2"/>
    </sheetNames>
    <sheetDataSet>
      <sheetData sheetId="0"/>
      <sheetData sheetId="1">
        <row r="10">
          <cell r="C10"/>
        </row>
        <row r="11">
          <cell r="C11" t="str">
            <v>Kandavas novada dome</v>
          </cell>
        </row>
        <row r="12">
          <cell r="C12">
            <v>90000050886</v>
          </cell>
        </row>
        <row r="13">
          <cell r="C13"/>
        </row>
        <row r="14">
          <cell r="C14"/>
        </row>
        <row r="15">
          <cell r="E15"/>
        </row>
        <row r="20">
          <cell r="C20" t="str">
            <v>"Parka pie Kandavas Kārļa Mīlenbaha vidusskolas labiekārtošana"</v>
          </cell>
        </row>
        <row r="21">
          <cell r="C21" t="str">
            <v>Skolas iela 9, Kandava, Kandavas novads, LV-3120</v>
          </cell>
        </row>
        <row r="22">
          <cell r="A22" t="str">
            <v>Pasūtījuma Nr.:</v>
          </cell>
          <cell r="C22" t="str">
            <v>ID Nr. KND 2017/29/ELFLA</v>
          </cell>
        </row>
        <row r="23">
          <cell r="A23" t="str">
            <v/>
          </cell>
          <cell r="C23"/>
        </row>
        <row r="24">
          <cell r="A24"/>
          <cell r="C24"/>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s_Kopt"/>
      <sheetName val="KOPTAME"/>
      <sheetName val="1"/>
      <sheetName val="1-1"/>
      <sheetName val="1-2"/>
      <sheetName val="2"/>
      <sheetName val="2-1"/>
      <sheetName val="2-2"/>
      <sheetName val="3"/>
      <sheetName val="3-1"/>
      <sheetName val="4"/>
      <sheetName val="4-1"/>
      <sheetName val="4-2"/>
      <sheetName val="5"/>
      <sheetName val="5-1"/>
      <sheetName val="5-2"/>
    </sheetNames>
    <sheetDataSet>
      <sheetData sheetId="0"/>
      <sheetData sheetId="1">
        <row r="15">
          <cell r="C15" t="str">
            <v>LV40103615372</v>
          </cell>
        </row>
        <row r="20">
          <cell r="C20" t="str">
            <v>"Parka pie Kandavas Kārļa Mīlenbaha vidusskolas labiekārtošana"</v>
          </cell>
        </row>
        <row r="21">
          <cell r="C21" t="str">
            <v>Skolas iela 9, Kandava, Kandavas novads, LV-3120</v>
          </cell>
        </row>
        <row r="22">
          <cell r="A22" t="str">
            <v>Pasūtījuma Nr.:</v>
          </cell>
        </row>
        <row r="23">
          <cell r="A23" t="str">
            <v/>
          </cell>
        </row>
      </sheetData>
      <sheetData sheetId="2"/>
      <sheetData sheetId="3">
        <row r="2">
          <cell r="A2" t="str">
            <v>1-1</v>
          </cell>
        </row>
        <row r="3">
          <cell r="A3" t="str">
            <v>TS - Teritorijas sadaļa - I Būvniecības kārta</v>
          </cell>
        </row>
      </sheetData>
      <sheetData sheetId="4">
        <row r="2">
          <cell r="A2" t="str">
            <v>1-2</v>
          </cell>
        </row>
        <row r="3">
          <cell r="A3" t="str">
            <v>ELT - Ārējie elektrības tīkli - I Būvniecības kārta</v>
          </cell>
        </row>
      </sheetData>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tabSelected="1" topLeftCell="A22" workbookViewId="0">
      <selection activeCell="C14" sqref="C14:F14"/>
    </sheetView>
  </sheetViews>
  <sheetFormatPr defaultRowHeight="15" x14ac:dyDescent="0.25"/>
  <cols>
    <col min="4" max="6" width="15.7109375" customWidth="1"/>
  </cols>
  <sheetData>
    <row r="1" spans="1:6" x14ac:dyDescent="0.25">
      <c r="A1" s="21"/>
      <c r="B1" s="21"/>
      <c r="C1" s="21"/>
      <c r="D1" s="21"/>
      <c r="E1" s="21"/>
      <c r="F1" s="21"/>
    </row>
    <row r="2" spans="1:6" x14ac:dyDescent="0.25">
      <c r="A2" s="21"/>
      <c r="B2" s="21"/>
      <c r="C2" s="21"/>
      <c r="D2" s="21"/>
      <c r="E2" s="87" t="s">
        <v>25</v>
      </c>
      <c r="F2" s="87"/>
    </row>
    <row r="3" spans="1:6" x14ac:dyDescent="0.25">
      <c r="A3" s="21"/>
      <c r="B3" s="21"/>
      <c r="C3" s="21"/>
      <c r="D3" s="21"/>
      <c r="E3" s="87"/>
      <c r="F3" s="87"/>
    </row>
    <row r="4" spans="1:6" x14ac:dyDescent="0.25">
      <c r="A4" s="21"/>
      <c r="B4" s="21"/>
      <c r="C4" s="21"/>
      <c r="D4" s="86" t="s">
        <v>26</v>
      </c>
      <c r="E4" s="86"/>
      <c r="F4" s="86"/>
    </row>
    <row r="5" spans="1:6" x14ac:dyDescent="0.25">
      <c r="A5" s="21"/>
      <c r="B5" s="21"/>
      <c r="C5" s="21"/>
      <c r="D5" s="86" t="s">
        <v>27</v>
      </c>
      <c r="E5" s="86"/>
      <c r="F5" s="86"/>
    </row>
    <row r="6" spans="1:6" x14ac:dyDescent="0.25">
      <c r="A6" s="21"/>
      <c r="B6" s="21"/>
      <c r="C6" s="21"/>
      <c r="D6" s="88" t="s">
        <v>28</v>
      </c>
      <c r="E6" s="88"/>
      <c r="F6" s="88"/>
    </row>
    <row r="7" spans="1:6" x14ac:dyDescent="0.25">
      <c r="A7" s="21"/>
      <c r="B7" s="21"/>
      <c r="C7" s="21"/>
      <c r="D7" s="21"/>
      <c r="E7" s="86" t="s">
        <v>29</v>
      </c>
      <c r="F7" s="86"/>
    </row>
    <row r="8" spans="1:6" x14ac:dyDescent="0.25">
      <c r="A8" s="21" t="s">
        <v>30</v>
      </c>
      <c r="B8" s="21" t="s">
        <v>31</v>
      </c>
      <c r="C8" s="21"/>
      <c r="D8" s="21"/>
      <c r="E8" s="22" t="s">
        <v>32</v>
      </c>
      <c r="F8" s="23" t="s">
        <v>30</v>
      </c>
    </row>
    <row r="9" spans="1:6" x14ac:dyDescent="0.25">
      <c r="A9" s="21"/>
      <c r="B9" s="21"/>
      <c r="C9" s="21"/>
      <c r="D9" s="21"/>
      <c r="E9" s="24"/>
      <c r="F9" s="25"/>
    </row>
    <row r="10" spans="1:6" x14ac:dyDescent="0.25">
      <c r="A10" s="21"/>
      <c r="B10" s="21"/>
      <c r="C10" s="21"/>
      <c r="D10" s="21"/>
      <c r="E10" s="24"/>
      <c r="F10" s="25"/>
    </row>
    <row r="11" spans="1:6" x14ac:dyDescent="0.25">
      <c r="A11" s="89" t="s">
        <v>33</v>
      </c>
      <c r="B11" s="89"/>
      <c r="C11" s="90" t="s">
        <v>34</v>
      </c>
      <c r="D11" s="90"/>
      <c r="E11" s="90"/>
      <c r="F11" s="90"/>
    </row>
    <row r="12" spans="1:6" x14ac:dyDescent="0.25">
      <c r="A12" s="91" t="s">
        <v>2</v>
      </c>
      <c r="B12" s="91"/>
      <c r="C12" s="92">
        <v>90000050886</v>
      </c>
      <c r="D12" s="92"/>
      <c r="E12" s="92"/>
      <c r="F12" s="92"/>
    </row>
    <row r="13" spans="1:6" x14ac:dyDescent="0.25">
      <c r="A13" s="91" t="s">
        <v>1</v>
      </c>
      <c r="B13" s="91"/>
      <c r="C13" s="92"/>
      <c r="D13" s="92"/>
      <c r="E13" s="92"/>
      <c r="F13" s="92"/>
    </row>
    <row r="14" spans="1:6" x14ac:dyDescent="0.25">
      <c r="A14" s="95" t="s">
        <v>2</v>
      </c>
      <c r="B14" s="89"/>
      <c r="C14" s="96"/>
      <c r="D14" s="96"/>
      <c r="E14" s="96"/>
      <c r="F14" s="96"/>
    </row>
    <row r="15" spans="1:6" x14ac:dyDescent="0.25">
      <c r="A15" s="91" t="s">
        <v>0</v>
      </c>
      <c r="B15" s="91"/>
      <c r="C15" s="97"/>
      <c r="D15" s="97"/>
      <c r="E15" s="97"/>
      <c r="F15" s="97"/>
    </row>
    <row r="16" spans="1:6" x14ac:dyDescent="0.25">
      <c r="A16" s="91"/>
      <c r="B16" s="91"/>
      <c r="C16" s="25"/>
      <c r="D16" s="25"/>
      <c r="E16" s="97"/>
      <c r="F16" s="97"/>
    </row>
    <row r="17" spans="1:6" x14ac:dyDescent="0.25">
      <c r="A17" s="26" t="s">
        <v>35</v>
      </c>
      <c r="B17" s="26" t="s">
        <v>36</v>
      </c>
      <c r="C17" s="26"/>
      <c r="D17" s="26"/>
      <c r="E17" s="27" t="s">
        <v>37</v>
      </c>
      <c r="F17" s="27" t="s">
        <v>38</v>
      </c>
    </row>
    <row r="18" spans="1:6" ht="15.75" x14ac:dyDescent="0.25">
      <c r="A18" s="98" t="s">
        <v>39</v>
      </c>
      <c r="B18" s="98"/>
      <c r="C18" s="98"/>
      <c r="D18" s="98"/>
      <c r="E18" s="98"/>
      <c r="F18" s="98"/>
    </row>
    <row r="19" spans="1:6" x14ac:dyDescent="0.25">
      <c r="A19" s="28"/>
      <c r="B19" s="28"/>
      <c r="C19" s="28"/>
      <c r="D19" s="28"/>
      <c r="E19" s="28"/>
      <c r="F19" s="28"/>
    </row>
    <row r="20" spans="1:6" ht="20.100000000000001" customHeight="1" x14ac:dyDescent="0.25">
      <c r="A20" s="93" t="s">
        <v>3</v>
      </c>
      <c r="B20" s="93"/>
      <c r="C20" s="99" t="s">
        <v>40</v>
      </c>
      <c r="D20" s="99"/>
      <c r="E20" s="99"/>
      <c r="F20" s="99"/>
    </row>
    <row r="21" spans="1:6" x14ac:dyDescent="0.25">
      <c r="A21" s="93" t="s">
        <v>4</v>
      </c>
      <c r="B21" s="93"/>
      <c r="C21" s="94" t="s">
        <v>41</v>
      </c>
      <c r="D21" s="94"/>
      <c r="E21" s="94"/>
      <c r="F21" s="94"/>
    </row>
    <row r="22" spans="1:6" x14ac:dyDescent="0.25">
      <c r="A22" s="93" t="str">
        <f>IF(C22="","","Pasūtījuma Nr.:")</f>
        <v>Pasūtījuma Nr.:</v>
      </c>
      <c r="B22" s="93"/>
      <c r="C22" s="94" t="s">
        <v>42</v>
      </c>
      <c r="D22" s="94"/>
      <c r="E22" s="94"/>
      <c r="F22" s="94"/>
    </row>
    <row r="23" spans="1:6" x14ac:dyDescent="0.25">
      <c r="A23" s="93" t="str">
        <f>IF(C23="","","Iepirkuma ID:")</f>
        <v/>
      </c>
      <c r="B23" s="93"/>
      <c r="C23" s="94"/>
      <c r="D23" s="94"/>
      <c r="E23" s="94"/>
      <c r="F23" s="94"/>
    </row>
    <row r="24" spans="1:6" x14ac:dyDescent="0.25">
      <c r="A24" s="88"/>
      <c r="B24" s="88"/>
      <c r="C24" s="94"/>
      <c r="D24" s="94"/>
      <c r="E24" s="94"/>
      <c r="F24" s="94"/>
    </row>
    <row r="25" spans="1:6" x14ac:dyDescent="0.25">
      <c r="A25" s="25"/>
      <c r="B25" s="25"/>
      <c r="C25" s="94"/>
      <c r="D25" s="94"/>
      <c r="E25" s="94"/>
      <c r="F25" s="94"/>
    </row>
    <row r="26" spans="1:6" x14ac:dyDescent="0.25">
      <c r="A26" s="29"/>
      <c r="B26" s="29"/>
      <c r="C26" s="29"/>
      <c r="D26" s="29"/>
      <c r="E26" s="101"/>
      <c r="F26" s="101"/>
    </row>
    <row r="27" spans="1:6" ht="45" x14ac:dyDescent="0.25">
      <c r="A27" s="30" t="s">
        <v>43</v>
      </c>
      <c r="B27" s="30" t="s">
        <v>44</v>
      </c>
      <c r="C27" s="102" t="s">
        <v>45</v>
      </c>
      <c r="D27" s="102"/>
      <c r="E27" s="102"/>
      <c r="F27" s="30" t="s">
        <v>46</v>
      </c>
    </row>
    <row r="28" spans="1:6" x14ac:dyDescent="0.25">
      <c r="A28" s="31">
        <f t="shared" ref="A28:A33" si="0">IF(B28="","",ROW()-ROW($B$28)+1)</f>
        <v>1</v>
      </c>
      <c r="B28" s="31" t="s">
        <v>47</v>
      </c>
      <c r="C28" s="100" t="str">
        <f>'[1]1'!$A$3</f>
        <v>I - Būvniecības kārta</v>
      </c>
      <c r="D28" s="100"/>
      <c r="E28" s="100"/>
      <c r="F28" s="32"/>
    </row>
    <row r="29" spans="1:6" x14ac:dyDescent="0.25">
      <c r="A29" s="31"/>
      <c r="B29" s="31"/>
      <c r="C29" s="100"/>
      <c r="D29" s="100"/>
      <c r="E29" s="100"/>
      <c r="F29" s="32"/>
    </row>
    <row r="30" spans="1:6" x14ac:dyDescent="0.25">
      <c r="A30" s="31"/>
      <c r="B30" s="31"/>
      <c r="C30" s="100"/>
      <c r="D30" s="100"/>
      <c r="E30" s="100"/>
      <c r="F30" s="32"/>
    </row>
    <row r="31" spans="1:6" x14ac:dyDescent="0.25">
      <c r="A31" s="31"/>
      <c r="B31" s="31"/>
      <c r="C31" s="100"/>
      <c r="D31" s="100"/>
      <c r="E31" s="100"/>
      <c r="F31" s="32"/>
    </row>
    <row r="32" spans="1:6" x14ac:dyDescent="0.25">
      <c r="A32" s="31"/>
      <c r="B32" s="31"/>
      <c r="C32" s="100"/>
      <c r="D32" s="100"/>
      <c r="E32" s="100"/>
      <c r="F32" s="32"/>
    </row>
    <row r="33" spans="1:6" x14ac:dyDescent="0.25">
      <c r="A33" s="31" t="str">
        <f t="shared" si="0"/>
        <v/>
      </c>
      <c r="B33" s="31"/>
      <c r="C33" s="103"/>
      <c r="D33" s="103"/>
      <c r="E33" s="103"/>
      <c r="F33" s="32"/>
    </row>
    <row r="34" spans="1:6" x14ac:dyDescent="0.25">
      <c r="A34" s="24"/>
      <c r="B34" s="33"/>
      <c r="C34" s="104" t="s">
        <v>17</v>
      </c>
      <c r="D34" s="104"/>
      <c r="E34" s="104"/>
      <c r="F34" s="34"/>
    </row>
    <row r="35" spans="1:6" x14ac:dyDescent="0.25">
      <c r="A35" s="24"/>
      <c r="B35" s="35"/>
      <c r="C35" s="105">
        <v>0.21</v>
      </c>
      <c r="D35" s="105"/>
      <c r="E35" s="105"/>
      <c r="F35" s="36"/>
    </row>
    <row r="36" spans="1:6" x14ac:dyDescent="0.25">
      <c r="A36" s="24"/>
      <c r="B36" s="37"/>
      <c r="C36" s="104" t="s">
        <v>48</v>
      </c>
      <c r="D36" s="104"/>
      <c r="E36" s="104"/>
      <c r="F36" s="38"/>
    </row>
    <row r="37" spans="1:6" x14ac:dyDescent="0.25">
      <c r="A37" s="24"/>
      <c r="B37" s="24"/>
      <c r="C37" s="24"/>
      <c r="D37" s="24"/>
      <c r="E37" s="24"/>
      <c r="F37" s="24"/>
    </row>
    <row r="38" spans="1:6" x14ac:dyDescent="0.25">
      <c r="A38" s="39"/>
      <c r="B38" s="40"/>
      <c r="C38" s="40"/>
      <c r="D38" s="40"/>
      <c r="E38" s="40"/>
      <c r="F38" s="41"/>
    </row>
    <row r="39" spans="1:6" x14ac:dyDescent="0.25">
      <c r="A39" s="39"/>
      <c r="B39" s="26"/>
      <c r="C39" s="26"/>
      <c r="D39" s="26"/>
      <c r="E39" s="24"/>
      <c r="F39" s="24"/>
    </row>
    <row r="40" spans="1:6" x14ac:dyDescent="0.25">
      <c r="A40" s="39"/>
      <c r="B40" s="24"/>
      <c r="C40" s="24"/>
      <c r="D40" s="24"/>
      <c r="E40" s="24"/>
      <c r="F40" s="24"/>
    </row>
    <row r="41" spans="1:6" x14ac:dyDescent="0.25">
      <c r="A41" s="39"/>
      <c r="B41" s="24"/>
      <c r="C41" s="24"/>
      <c r="D41" s="24"/>
      <c r="E41" s="24"/>
      <c r="F41" s="24"/>
    </row>
    <row r="42" spans="1:6" x14ac:dyDescent="0.25">
      <c r="A42" s="42"/>
      <c r="B42" s="24"/>
      <c r="C42" s="24"/>
      <c r="D42" s="24"/>
      <c r="E42" s="24"/>
      <c r="F42" s="24"/>
    </row>
    <row r="43" spans="1:6" x14ac:dyDescent="0.25">
      <c r="A43" s="106" t="s">
        <v>49</v>
      </c>
      <c r="B43" s="106"/>
      <c r="C43" s="106"/>
      <c r="D43" s="43"/>
      <c r="E43" s="44" t="s">
        <v>23</v>
      </c>
      <c r="F43" s="45"/>
    </row>
    <row r="44" spans="1:6" x14ac:dyDescent="0.25">
      <c r="A44" s="42"/>
      <c r="B44" s="42"/>
      <c r="C44" s="42"/>
      <c r="D44" s="42"/>
      <c r="E44" s="46"/>
      <c r="F44" s="47"/>
    </row>
    <row r="45" spans="1:6" x14ac:dyDescent="0.25">
      <c r="A45" s="42"/>
      <c r="B45" s="42"/>
      <c r="C45" s="42"/>
      <c r="D45" s="42"/>
      <c r="E45" s="48"/>
      <c r="F45" s="42"/>
    </row>
  </sheetData>
  <mergeCells count="42">
    <mergeCell ref="C33:E33"/>
    <mergeCell ref="C34:E34"/>
    <mergeCell ref="C35:E35"/>
    <mergeCell ref="C36:E36"/>
    <mergeCell ref="A43:C43"/>
    <mergeCell ref="C32:E32"/>
    <mergeCell ref="A23:B23"/>
    <mergeCell ref="C23:F23"/>
    <mergeCell ref="A24:B24"/>
    <mergeCell ref="C24:F24"/>
    <mergeCell ref="C25:F25"/>
    <mergeCell ref="E26:F26"/>
    <mergeCell ref="C27:E27"/>
    <mergeCell ref="C28:E28"/>
    <mergeCell ref="C29:E29"/>
    <mergeCell ref="C30:E30"/>
    <mergeCell ref="C31:E31"/>
    <mergeCell ref="A22:B22"/>
    <mergeCell ref="C22:F22"/>
    <mergeCell ref="A14:B14"/>
    <mergeCell ref="C14:F14"/>
    <mergeCell ref="A15:B15"/>
    <mergeCell ref="C15:F15"/>
    <mergeCell ref="A16:B16"/>
    <mergeCell ref="E16:F16"/>
    <mergeCell ref="A18:F18"/>
    <mergeCell ref="A20:B20"/>
    <mergeCell ref="C20:F20"/>
    <mergeCell ref="A21:B21"/>
    <mergeCell ref="C21:F21"/>
    <mergeCell ref="A11:B11"/>
    <mergeCell ref="C11:F11"/>
    <mergeCell ref="A12:B12"/>
    <mergeCell ref="C12:F12"/>
    <mergeCell ref="A13:B13"/>
    <mergeCell ref="C13:F13"/>
    <mergeCell ref="E7:F7"/>
    <mergeCell ref="E2:F2"/>
    <mergeCell ref="E3:F3"/>
    <mergeCell ref="D4:F4"/>
    <mergeCell ref="D5:F5"/>
    <mergeCell ref="D6:F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topLeftCell="A25" workbookViewId="0">
      <selection activeCell="J59" sqref="J59"/>
    </sheetView>
  </sheetViews>
  <sheetFormatPr defaultRowHeight="15" x14ac:dyDescent="0.25"/>
  <sheetData>
    <row r="1" spans="1:10" x14ac:dyDescent="0.25">
      <c r="A1" s="127"/>
      <c r="B1" s="127"/>
      <c r="C1" s="127"/>
      <c r="D1" s="128" t="str">
        <f>IF([2]KOPTAME!C7="","",[2]KOPTAME!C7)</f>
        <v/>
      </c>
      <c r="E1" s="128"/>
      <c r="F1" s="128"/>
      <c r="G1" s="128"/>
      <c r="H1" s="128"/>
      <c r="I1" s="128"/>
      <c r="J1" s="128"/>
    </row>
    <row r="2" spans="1:10" x14ac:dyDescent="0.25">
      <c r="A2" s="129"/>
      <c r="B2" s="129"/>
      <c r="C2" s="129"/>
      <c r="D2" s="130"/>
      <c r="E2" s="130"/>
      <c r="F2" s="130"/>
      <c r="G2" s="130"/>
      <c r="H2" s="130"/>
      <c r="I2" s="130"/>
      <c r="J2" s="130"/>
    </row>
    <row r="3" spans="1:10" x14ac:dyDescent="0.25">
      <c r="A3" s="127"/>
      <c r="B3" s="127"/>
      <c r="C3" s="127"/>
      <c r="D3" s="128"/>
      <c r="E3" s="128"/>
      <c r="F3" s="128"/>
      <c r="G3" s="128"/>
      <c r="H3" s="128"/>
      <c r="I3" s="128"/>
      <c r="J3" s="128"/>
    </row>
    <row r="4" spans="1:10" x14ac:dyDescent="0.25">
      <c r="A4" s="127"/>
      <c r="B4" s="127"/>
      <c r="C4" s="1"/>
      <c r="D4" s="128" t="str">
        <f>IF([2]KOPTAME!E10="","",[2]KOPTAME!E10)</f>
        <v/>
      </c>
      <c r="E4" s="128"/>
      <c r="F4" s="128"/>
      <c r="G4" s="128"/>
      <c r="H4" s="128"/>
      <c r="I4" s="128"/>
      <c r="J4" s="128"/>
    </row>
    <row r="5" spans="1:10" ht="15" customHeight="1" x14ac:dyDescent="0.25">
      <c r="A5" s="15"/>
      <c r="B5" s="15"/>
      <c r="C5" s="15"/>
      <c r="D5" s="15"/>
      <c r="E5" s="15"/>
      <c r="F5" s="15"/>
      <c r="G5" s="15"/>
      <c r="H5" s="15"/>
      <c r="I5" s="15"/>
      <c r="J5" s="15"/>
    </row>
    <row r="6" spans="1:10" ht="15" customHeight="1" x14ac:dyDescent="0.25">
      <c r="A6" s="211" t="str">
        <f ca="1">MID(CELL("filename",A5),FIND("]",CELL("filename",A5))+1,256)</f>
        <v>Kopsavilkums</v>
      </c>
      <c r="B6" s="211"/>
      <c r="C6" s="211"/>
      <c r="D6" s="211"/>
      <c r="E6" s="211"/>
      <c r="F6" s="211"/>
      <c r="G6" s="211"/>
      <c r="H6" s="211"/>
      <c r="I6" s="211"/>
      <c r="J6" s="211"/>
    </row>
    <row r="7" spans="1:10" ht="15" customHeight="1" x14ac:dyDescent="0.25">
      <c r="A7" s="212" t="str">
        <f>D17</f>
        <v>I - Būvniecības kārta</v>
      </c>
      <c r="B7" s="212"/>
      <c r="C7" s="212"/>
      <c r="D7" s="212"/>
      <c r="E7" s="212"/>
      <c r="F7" s="212"/>
      <c r="G7" s="212"/>
      <c r="H7" s="212"/>
      <c r="I7" s="212"/>
      <c r="J7" s="212"/>
    </row>
    <row r="8" spans="1:10" ht="15" customHeight="1" x14ac:dyDescent="0.25">
      <c r="A8" s="15"/>
      <c r="B8" s="15"/>
      <c r="C8" s="15"/>
      <c r="D8" s="15"/>
      <c r="E8" s="15"/>
      <c r="F8" s="15" t="s">
        <v>31</v>
      </c>
      <c r="G8" s="15"/>
      <c r="H8" s="15"/>
      <c r="I8" s="15"/>
      <c r="J8" s="15"/>
    </row>
    <row r="9" spans="1:10" x14ac:dyDescent="0.25">
      <c r="A9" s="129" t="s">
        <v>33</v>
      </c>
      <c r="B9" s="129"/>
      <c r="C9" s="129"/>
      <c r="D9" s="130" t="str">
        <f>IF([5]KOPTAME!C15="","",[5]KOPTAME!C15)</f>
        <v>LV40103615372</v>
      </c>
      <c r="E9" s="130"/>
      <c r="F9" s="130"/>
      <c r="G9" s="130"/>
      <c r="H9" s="130"/>
      <c r="I9" s="130"/>
      <c r="J9" s="130"/>
    </row>
    <row r="10" spans="1:10" x14ac:dyDescent="0.25">
      <c r="A10" s="127" t="s">
        <v>2</v>
      </c>
      <c r="B10" s="127"/>
      <c r="C10" s="127"/>
      <c r="D10" s="128" t="str">
        <f>IF([5]KOPTAME!C16="","",[5]KOPTAME!C16)</f>
        <v/>
      </c>
      <c r="E10" s="128"/>
      <c r="F10" s="128"/>
      <c r="G10" s="128"/>
      <c r="H10" s="128"/>
      <c r="I10" s="128"/>
      <c r="J10" s="128"/>
    </row>
    <row r="11" spans="1:10" x14ac:dyDescent="0.25">
      <c r="A11" s="127" t="s">
        <v>0</v>
      </c>
      <c r="B11" s="127"/>
      <c r="C11" s="127"/>
      <c r="D11" s="128" t="str">
        <f>IF([5]KOPTAME!C17="","",[5]KOPTAME!C17)</f>
        <v/>
      </c>
      <c r="E11" s="128"/>
      <c r="F11" s="128"/>
      <c r="G11" s="128"/>
      <c r="H11" s="128"/>
      <c r="I11" s="128"/>
      <c r="J11" s="128"/>
    </row>
    <row r="12" spans="1:10" x14ac:dyDescent="0.25">
      <c r="A12" s="129" t="s">
        <v>1</v>
      </c>
      <c r="B12" s="129"/>
      <c r="C12" s="129"/>
      <c r="D12" s="130"/>
      <c r="E12" s="130"/>
      <c r="F12" s="130"/>
      <c r="G12" s="130"/>
      <c r="H12" s="130"/>
      <c r="I12" s="130"/>
      <c r="J12" s="130"/>
    </row>
    <row r="13" spans="1:10" ht="15" customHeight="1" x14ac:dyDescent="0.25">
      <c r="A13" s="127" t="s">
        <v>2</v>
      </c>
      <c r="B13" s="127"/>
      <c r="C13" s="127"/>
      <c r="D13" s="128"/>
      <c r="E13" s="128"/>
      <c r="F13" s="128"/>
      <c r="G13" s="128"/>
      <c r="H13" s="128"/>
      <c r="I13" s="128"/>
      <c r="J13" s="128"/>
    </row>
    <row r="14" spans="1:10" x14ac:dyDescent="0.25">
      <c r="A14" s="127"/>
      <c r="B14" s="127"/>
      <c r="C14" s="49"/>
      <c r="D14" s="128" t="str">
        <f>IF([5]KOPTAME!E20="","",[5]KOPTAME!E20)</f>
        <v/>
      </c>
      <c r="E14" s="128"/>
      <c r="F14" s="128"/>
      <c r="G14" s="128"/>
      <c r="H14" s="128"/>
      <c r="I14" s="128"/>
      <c r="J14" s="128"/>
    </row>
    <row r="15" spans="1:10" ht="20.100000000000001" customHeight="1" x14ac:dyDescent="0.25">
      <c r="A15" s="123" t="s">
        <v>3</v>
      </c>
      <c r="B15" s="123"/>
      <c r="C15" s="123"/>
      <c r="D15" s="126" t="str">
        <f>IF([5]KOPTAME!$C$20=0,"",[5]KOPTAME!$C$20)</f>
        <v>"Parka pie Kandavas Kārļa Mīlenbaha vidusskolas labiekārtošana"</v>
      </c>
      <c r="E15" s="126"/>
      <c r="F15" s="126"/>
      <c r="G15" s="126"/>
      <c r="H15" s="126"/>
      <c r="I15" s="126"/>
      <c r="J15" s="126"/>
    </row>
    <row r="16" spans="1:10" ht="20.100000000000001" customHeight="1" x14ac:dyDescent="0.25">
      <c r="A16" s="123" t="s">
        <v>4</v>
      </c>
      <c r="B16" s="123"/>
      <c r="C16" s="123"/>
      <c r="D16" s="124" t="str">
        <f>IF([5]KOPTAME!$C$21=0,"",[5]KOPTAME!$C$21)</f>
        <v>Skolas iela 9, Kandava, Kandavas novads, LV-3120</v>
      </c>
      <c r="E16" s="124"/>
      <c r="F16" s="124"/>
      <c r="G16" s="124"/>
      <c r="H16" s="124"/>
      <c r="I16" s="124"/>
      <c r="J16" s="124"/>
    </row>
    <row r="17" spans="1:10" x14ac:dyDescent="0.25">
      <c r="A17" s="123" t="s">
        <v>5</v>
      </c>
      <c r="B17" s="123"/>
      <c r="C17" s="123"/>
      <c r="D17" s="126" t="s">
        <v>6</v>
      </c>
      <c r="E17" s="126"/>
      <c r="F17" s="126"/>
      <c r="G17" s="126"/>
      <c r="H17" s="126"/>
      <c r="I17" s="126"/>
      <c r="J17" s="126"/>
    </row>
    <row r="18" spans="1:10" x14ac:dyDescent="0.25">
      <c r="A18" s="123" t="str">
        <f>IF([5]KOPTAME!$A$22="","",[5]KOPTAME!$A$22)</f>
        <v>Pasūtījuma Nr.:</v>
      </c>
      <c r="B18" s="123"/>
      <c r="C18" s="123"/>
      <c r="D18" s="124" t="s">
        <v>42</v>
      </c>
      <c r="E18" s="124"/>
      <c r="F18" s="124"/>
      <c r="G18" s="124"/>
      <c r="H18" s="124"/>
      <c r="I18" s="124"/>
      <c r="J18" s="124"/>
    </row>
    <row r="19" spans="1:10" x14ac:dyDescent="0.25">
      <c r="A19" s="123" t="str">
        <f>IF([5]KOPTAME!$A$23="","",[5]KOPTAME!$A$23)</f>
        <v/>
      </c>
      <c r="B19" s="123"/>
      <c r="C19" s="123"/>
      <c r="D19" s="124" t="str">
        <f>IF([5]KOPTAME!$C$23=0,"",[5]KOPTAME!$C$23)</f>
        <v/>
      </c>
      <c r="E19" s="124"/>
      <c r="F19" s="124"/>
      <c r="G19" s="124"/>
      <c r="H19" s="124"/>
      <c r="I19" s="124"/>
      <c r="J19" s="124"/>
    </row>
    <row r="20" spans="1:10" x14ac:dyDescent="0.25">
      <c r="A20" s="123" t="str">
        <f>IF([5]KOPTAME!$A$24="","",[5]KOPTAME!$A$24)</f>
        <v/>
      </c>
      <c r="B20" s="123"/>
      <c r="C20" s="123"/>
      <c r="D20" s="124" t="str">
        <f>IF([5]KOPTAME!$C$24="","",[5]KOPTAME!$C$24)</f>
        <v/>
      </c>
      <c r="E20" s="124"/>
      <c r="F20" s="124"/>
      <c r="G20" s="124"/>
      <c r="H20" s="124"/>
      <c r="I20" s="124"/>
      <c r="J20" s="124"/>
    </row>
    <row r="21" spans="1:10" x14ac:dyDescent="0.25">
      <c r="A21" s="2"/>
      <c r="B21" s="2"/>
      <c r="C21" s="2"/>
      <c r="D21" s="2"/>
      <c r="E21" s="2"/>
      <c r="F21" s="2"/>
      <c r="G21" s="2"/>
      <c r="H21" s="2"/>
      <c r="I21" s="2"/>
      <c r="J21" s="2"/>
    </row>
    <row r="22" spans="1:10" x14ac:dyDescent="0.25">
      <c r="A22" s="3"/>
      <c r="B22" s="3"/>
      <c r="C22" s="3"/>
      <c r="D22" s="213" t="s">
        <v>255</v>
      </c>
      <c r="E22" s="213"/>
      <c r="F22" s="213"/>
      <c r="G22" s="213"/>
      <c r="H22" s="213"/>
      <c r="I22" s="213"/>
      <c r="J22" s="213"/>
    </row>
    <row r="23" spans="1:10" x14ac:dyDescent="0.25">
      <c r="A23" s="125" t="s">
        <v>8</v>
      </c>
      <c r="B23" s="125" t="s">
        <v>9</v>
      </c>
      <c r="C23" s="125" t="s">
        <v>10</v>
      </c>
      <c r="D23" s="125"/>
      <c r="E23" s="125"/>
      <c r="F23" s="125" t="s">
        <v>11</v>
      </c>
      <c r="G23" s="125" t="s">
        <v>12</v>
      </c>
      <c r="H23" s="125"/>
      <c r="I23" s="125"/>
      <c r="J23" s="125" t="s">
        <v>13</v>
      </c>
    </row>
    <row r="24" spans="1:10" ht="27" x14ac:dyDescent="0.25">
      <c r="A24" s="125"/>
      <c r="B24" s="125"/>
      <c r="C24" s="125"/>
      <c r="D24" s="125"/>
      <c r="E24" s="125"/>
      <c r="F24" s="125"/>
      <c r="G24" s="51" t="s">
        <v>14</v>
      </c>
      <c r="H24" s="51" t="s">
        <v>15</v>
      </c>
      <c r="I24" s="51" t="s">
        <v>16</v>
      </c>
      <c r="J24" s="125"/>
    </row>
    <row r="25" spans="1:10" ht="24.95" customHeight="1" x14ac:dyDescent="0.25">
      <c r="A25" s="4">
        <f>IF(C25="","",A24+1)</f>
        <v>1</v>
      </c>
      <c r="B25" s="5" t="str">
        <f ca="1">'[5]1-1'!$A$2</f>
        <v>1-1</v>
      </c>
      <c r="C25" s="118" t="str">
        <f>'[5]1-1'!$A$3</f>
        <v>TS - Teritorijas sadaļa - I Būvniecības kārta</v>
      </c>
      <c r="D25" s="119"/>
      <c r="E25" s="120"/>
      <c r="F25" s="6"/>
      <c r="G25" s="6"/>
      <c r="H25" s="6"/>
      <c r="I25" s="6"/>
      <c r="J25" s="6"/>
    </row>
    <row r="26" spans="1:10" ht="24.95" customHeight="1" x14ac:dyDescent="0.25">
      <c r="A26" s="4">
        <f>IF(C26="","",A25+1)</f>
        <v>2</v>
      </c>
      <c r="B26" s="5" t="str">
        <f ca="1">'[5]1-2'!$A$2</f>
        <v>1-2</v>
      </c>
      <c r="C26" s="118" t="str">
        <f>'[5]1-2'!$A$3</f>
        <v>ELT - Ārējie elektrības tīkli - I Būvniecības kārta</v>
      </c>
      <c r="D26" s="119"/>
      <c r="E26" s="120"/>
      <c r="F26" s="6"/>
      <c r="G26" s="6"/>
      <c r="H26" s="6"/>
      <c r="I26" s="6"/>
      <c r="J26" s="6"/>
    </row>
    <row r="27" spans="1:10" x14ac:dyDescent="0.25">
      <c r="A27" s="4" t="str">
        <f>IF(C27="","",A26+1)</f>
        <v/>
      </c>
      <c r="B27" s="5"/>
      <c r="C27" s="118"/>
      <c r="D27" s="119"/>
      <c r="E27" s="120"/>
      <c r="F27" s="6"/>
      <c r="G27" s="6"/>
      <c r="H27" s="6"/>
      <c r="I27" s="6"/>
      <c r="J27" s="6"/>
    </row>
    <row r="28" spans="1:10" x14ac:dyDescent="0.25">
      <c r="A28" s="4" t="str">
        <f t="shared" ref="A28:A34" si="0">IF(C28="","",A27+1)</f>
        <v/>
      </c>
      <c r="B28" s="5"/>
      <c r="C28" s="118"/>
      <c r="D28" s="119"/>
      <c r="E28" s="120"/>
      <c r="F28" s="6"/>
      <c r="G28" s="6"/>
      <c r="H28" s="6"/>
      <c r="I28" s="6"/>
      <c r="J28" s="6"/>
    </row>
    <row r="29" spans="1:10" x14ac:dyDescent="0.25">
      <c r="A29" s="4" t="str">
        <f t="shared" si="0"/>
        <v/>
      </c>
      <c r="B29" s="5"/>
      <c r="C29" s="118"/>
      <c r="D29" s="119"/>
      <c r="E29" s="120"/>
      <c r="F29" s="6"/>
      <c r="G29" s="6"/>
      <c r="H29" s="6"/>
      <c r="I29" s="6"/>
      <c r="J29" s="6"/>
    </row>
    <row r="30" spans="1:10" x14ac:dyDescent="0.25">
      <c r="A30" s="4" t="str">
        <f t="shared" si="0"/>
        <v/>
      </c>
      <c r="B30" s="5"/>
      <c r="C30" s="118"/>
      <c r="D30" s="119"/>
      <c r="E30" s="120"/>
      <c r="F30" s="6"/>
      <c r="G30" s="6"/>
      <c r="H30" s="6"/>
      <c r="I30" s="6"/>
      <c r="J30" s="6"/>
    </row>
    <row r="31" spans="1:10" x14ac:dyDescent="0.25">
      <c r="A31" s="4" t="str">
        <f t="shared" si="0"/>
        <v/>
      </c>
      <c r="B31" s="5"/>
      <c r="C31" s="118"/>
      <c r="D31" s="119"/>
      <c r="E31" s="120"/>
      <c r="F31" s="6"/>
      <c r="G31" s="6"/>
      <c r="H31" s="6"/>
      <c r="I31" s="6"/>
      <c r="J31" s="6"/>
    </row>
    <row r="32" spans="1:10" x14ac:dyDescent="0.25">
      <c r="A32" s="4" t="str">
        <f t="shared" si="0"/>
        <v/>
      </c>
      <c r="B32" s="7"/>
      <c r="C32" s="121"/>
      <c r="D32" s="121"/>
      <c r="E32" s="121"/>
      <c r="F32" s="8"/>
      <c r="G32" s="8"/>
      <c r="H32" s="8"/>
      <c r="I32" s="8"/>
      <c r="J32" s="8"/>
    </row>
    <row r="33" spans="1:10" x14ac:dyDescent="0.25">
      <c r="A33" s="4" t="str">
        <f t="shared" si="0"/>
        <v/>
      </c>
      <c r="B33" s="7"/>
      <c r="C33" s="121"/>
      <c r="D33" s="121"/>
      <c r="E33" s="121"/>
      <c r="F33" s="8"/>
      <c r="G33" s="8"/>
      <c r="H33" s="8"/>
      <c r="I33" s="8"/>
      <c r="J33" s="8"/>
    </row>
    <row r="34" spans="1:10" x14ac:dyDescent="0.25">
      <c r="A34" s="4" t="str">
        <f t="shared" si="0"/>
        <v/>
      </c>
      <c r="B34" s="7"/>
      <c r="C34" s="121"/>
      <c r="D34" s="121"/>
      <c r="E34" s="121"/>
      <c r="F34" s="8"/>
      <c r="G34" s="8"/>
      <c r="H34" s="8"/>
      <c r="I34" s="8"/>
      <c r="J34" s="8"/>
    </row>
    <row r="35" spans="1:10" x14ac:dyDescent="0.25">
      <c r="A35" s="9"/>
      <c r="B35" s="10"/>
      <c r="C35" s="122" t="s">
        <v>17</v>
      </c>
      <c r="D35" s="122"/>
      <c r="E35" s="122"/>
      <c r="F35" s="11"/>
      <c r="G35" s="11"/>
      <c r="H35" s="11"/>
      <c r="I35" s="11"/>
      <c r="J35" s="11"/>
    </row>
    <row r="36" spans="1:10" x14ac:dyDescent="0.25">
      <c r="A36" s="12"/>
      <c r="B36" s="12"/>
      <c r="C36" s="110" t="s">
        <v>18</v>
      </c>
      <c r="D36" s="111"/>
      <c r="E36" s="13" t="s">
        <v>19</v>
      </c>
      <c r="F36" s="8"/>
      <c r="G36" s="14"/>
      <c r="H36" s="14"/>
      <c r="I36" s="14"/>
      <c r="J36" s="14"/>
    </row>
    <row r="37" spans="1:10" x14ac:dyDescent="0.25">
      <c r="A37" s="12"/>
      <c r="B37" s="12"/>
      <c r="C37" s="110" t="s">
        <v>20</v>
      </c>
      <c r="D37" s="111"/>
      <c r="E37" s="13" t="s">
        <v>19</v>
      </c>
      <c r="F37" s="8"/>
      <c r="G37" s="14"/>
      <c r="H37" s="14"/>
      <c r="I37" s="14"/>
      <c r="J37" s="14"/>
    </row>
    <row r="38" spans="1:10" x14ac:dyDescent="0.25">
      <c r="A38" s="12"/>
      <c r="B38" s="12"/>
      <c r="C38" s="112" t="s">
        <v>21</v>
      </c>
      <c r="D38" s="113"/>
      <c r="E38" s="114"/>
      <c r="F38" s="11"/>
      <c r="G38" s="14"/>
      <c r="H38" s="14"/>
      <c r="I38" s="14"/>
      <c r="J38" s="14"/>
    </row>
    <row r="39" spans="1:10" x14ac:dyDescent="0.25">
      <c r="A39" s="15"/>
      <c r="B39" s="15"/>
      <c r="C39" s="15"/>
      <c r="D39" s="15"/>
      <c r="E39" s="15"/>
      <c r="F39" s="15"/>
      <c r="G39" s="14"/>
      <c r="H39" s="16"/>
      <c r="I39" s="16"/>
      <c r="J39" s="16"/>
    </row>
    <row r="40" spans="1:10" x14ac:dyDescent="0.25">
      <c r="A40" s="15"/>
      <c r="B40" s="15"/>
      <c r="C40" s="15"/>
      <c r="D40" s="15"/>
      <c r="E40" s="15"/>
      <c r="F40" s="15"/>
      <c r="G40" s="15"/>
      <c r="H40" s="15"/>
      <c r="I40" s="15"/>
      <c r="J40" s="15"/>
    </row>
    <row r="41" spans="1:10" ht="15" customHeight="1" x14ac:dyDescent="0.25">
      <c r="A41" s="115"/>
      <c r="B41" s="115"/>
      <c r="C41" s="115"/>
      <c r="D41" s="115"/>
      <c r="E41" s="17"/>
      <c r="F41" s="15"/>
      <c r="G41" s="15"/>
      <c r="H41" s="15"/>
      <c r="I41" s="15"/>
      <c r="J41" s="15"/>
    </row>
    <row r="42" spans="1:10" x14ac:dyDescent="0.25">
      <c r="A42" s="15"/>
      <c r="B42" s="15"/>
      <c r="C42" s="15"/>
      <c r="D42" s="15"/>
      <c r="E42" s="18"/>
      <c r="F42" s="15"/>
      <c r="G42" s="15"/>
      <c r="H42" s="15"/>
      <c r="I42" s="15"/>
      <c r="J42" s="15"/>
    </row>
    <row r="43" spans="1:10" x14ac:dyDescent="0.25">
      <c r="A43" s="15"/>
      <c r="B43" s="50"/>
      <c r="C43" s="50"/>
      <c r="D43" s="15"/>
      <c r="E43" s="15"/>
      <c r="F43" s="15"/>
      <c r="G43" s="15"/>
      <c r="H43" s="15"/>
      <c r="I43" s="15"/>
      <c r="J43" s="15"/>
    </row>
    <row r="44" spans="1:10" x14ac:dyDescent="0.25">
      <c r="A44" s="15"/>
      <c r="B44" s="15"/>
      <c r="C44" s="15"/>
      <c r="D44" s="15"/>
      <c r="E44" s="15"/>
      <c r="F44" s="15"/>
      <c r="G44" s="15"/>
      <c r="H44" s="15"/>
      <c r="I44" s="15"/>
      <c r="J44" s="15"/>
    </row>
    <row r="45" spans="1:10" x14ac:dyDescent="0.25">
      <c r="A45" s="15"/>
      <c r="B45" s="15"/>
      <c r="C45" s="15"/>
      <c r="D45" s="15"/>
      <c r="E45" s="15"/>
      <c r="F45" s="15"/>
      <c r="G45" s="15"/>
      <c r="H45" s="15"/>
      <c r="I45" s="15"/>
      <c r="J45" s="15"/>
    </row>
    <row r="46" spans="1:10" x14ac:dyDescent="0.25">
      <c r="A46" s="15"/>
      <c r="B46" s="15"/>
      <c r="C46" s="15"/>
      <c r="D46" s="15"/>
      <c r="E46" s="15"/>
      <c r="F46" s="15"/>
      <c r="G46" s="15"/>
      <c r="H46" s="15"/>
      <c r="I46" s="15"/>
      <c r="J46" s="15"/>
    </row>
    <row r="47" spans="1:10" x14ac:dyDescent="0.25">
      <c r="A47" s="15"/>
      <c r="B47" s="15"/>
      <c r="C47" s="15"/>
      <c r="D47" s="15"/>
      <c r="E47" s="15"/>
      <c r="F47" s="15"/>
      <c r="G47" s="15"/>
      <c r="H47" s="15"/>
      <c r="I47" s="15"/>
      <c r="J47" s="15"/>
    </row>
    <row r="48" spans="1:10" x14ac:dyDescent="0.25">
      <c r="A48" s="15"/>
      <c r="B48" s="19"/>
      <c r="C48" s="19"/>
      <c r="D48" s="2"/>
      <c r="E48" s="2"/>
      <c r="F48" s="2"/>
      <c r="G48" s="2"/>
      <c r="H48" s="2"/>
      <c r="I48" s="15"/>
      <c r="J48" s="15"/>
    </row>
    <row r="49" spans="1:10" x14ac:dyDescent="0.25">
      <c r="A49" s="15"/>
      <c r="B49" s="2"/>
      <c r="C49" s="2"/>
      <c r="D49" s="19"/>
      <c r="E49" s="19"/>
      <c r="F49" s="2"/>
      <c r="G49" s="2"/>
      <c r="H49" s="2"/>
      <c r="I49" s="15"/>
      <c r="J49" s="15"/>
    </row>
    <row r="50" spans="1:10" x14ac:dyDescent="0.25">
      <c r="A50" s="15"/>
      <c r="B50" s="15"/>
      <c r="C50" s="15"/>
      <c r="D50" s="15"/>
      <c r="E50" s="15"/>
      <c r="F50" s="15"/>
      <c r="G50" s="15"/>
      <c r="H50" s="15"/>
      <c r="I50" s="15"/>
      <c r="J50" s="15"/>
    </row>
    <row r="51" spans="1:10" x14ac:dyDescent="0.25">
      <c r="A51" s="116" t="s">
        <v>22</v>
      </c>
      <c r="B51" s="116"/>
      <c r="C51" s="116"/>
      <c r="D51" s="117"/>
      <c r="E51" s="117"/>
      <c r="F51" s="116" t="s">
        <v>23</v>
      </c>
      <c r="G51" s="116"/>
      <c r="H51" s="107"/>
      <c r="I51" s="107"/>
      <c r="J51" s="15"/>
    </row>
    <row r="52" spans="1:10" x14ac:dyDescent="0.25">
      <c r="A52" s="20"/>
      <c r="B52" s="20"/>
      <c r="C52" s="20"/>
      <c r="D52" s="108" t="s">
        <v>24</v>
      </c>
      <c r="E52" s="108"/>
      <c r="F52" s="20"/>
      <c r="G52" s="20"/>
      <c r="H52" s="20"/>
      <c r="I52" s="20"/>
      <c r="J52" s="15"/>
    </row>
    <row r="53" spans="1:10" x14ac:dyDescent="0.25">
      <c r="A53" s="109"/>
      <c r="B53" s="109"/>
      <c r="C53" s="109"/>
      <c r="D53" s="109"/>
      <c r="E53" s="15"/>
      <c r="F53" s="15"/>
      <c r="G53" s="15"/>
      <c r="H53" s="15"/>
      <c r="I53" s="15"/>
      <c r="J53" s="15"/>
    </row>
    <row r="54" spans="1:10" x14ac:dyDescent="0.25">
      <c r="A54" s="15"/>
      <c r="B54" s="15"/>
      <c r="C54" s="15"/>
      <c r="D54" s="15"/>
      <c r="E54" s="15"/>
      <c r="F54" s="15"/>
      <c r="G54" s="15"/>
      <c r="H54" s="15"/>
      <c r="I54" s="15"/>
      <c r="J54" s="15"/>
    </row>
  </sheetData>
  <mergeCells count="62">
    <mergeCell ref="D52:E52"/>
    <mergeCell ref="A53:D53"/>
    <mergeCell ref="A41:D41"/>
    <mergeCell ref="A51:C51"/>
    <mergeCell ref="D51:E51"/>
    <mergeCell ref="F51:G51"/>
    <mergeCell ref="H51:I51"/>
    <mergeCell ref="C26:E26"/>
    <mergeCell ref="C27:E27"/>
    <mergeCell ref="C29:E29"/>
    <mergeCell ref="C30:E30"/>
    <mergeCell ref="C31:E31"/>
    <mergeCell ref="A20:C20"/>
    <mergeCell ref="D20:J20"/>
    <mergeCell ref="D22:J22"/>
    <mergeCell ref="A23:A24"/>
    <mergeCell ref="B23:B24"/>
    <mergeCell ref="C23:E24"/>
    <mergeCell ref="F23:F24"/>
    <mergeCell ref="G23:I23"/>
    <mergeCell ref="J23:J24"/>
    <mergeCell ref="A17:C17"/>
    <mergeCell ref="D17:J17"/>
    <mergeCell ref="A18:C18"/>
    <mergeCell ref="D18:J18"/>
    <mergeCell ref="A19:C19"/>
    <mergeCell ref="D19:J19"/>
    <mergeCell ref="A1:C1"/>
    <mergeCell ref="D1:J1"/>
    <mergeCell ref="A2:C2"/>
    <mergeCell ref="D2:J2"/>
    <mergeCell ref="A3:C3"/>
    <mergeCell ref="D3:J3"/>
    <mergeCell ref="A4:B4"/>
    <mergeCell ref="D4:J4"/>
    <mergeCell ref="A6:J6"/>
    <mergeCell ref="A9:C9"/>
    <mergeCell ref="D9:J9"/>
    <mergeCell ref="A7:J7"/>
    <mergeCell ref="A10:C10"/>
    <mergeCell ref="D10:J10"/>
    <mergeCell ref="D12:J12"/>
    <mergeCell ref="A11:C11"/>
    <mergeCell ref="D11:J11"/>
    <mergeCell ref="A12:C12"/>
    <mergeCell ref="A13:C13"/>
    <mergeCell ref="D13:J13"/>
    <mergeCell ref="A14:B14"/>
    <mergeCell ref="D14:J14"/>
    <mergeCell ref="C25:E25"/>
    <mergeCell ref="A15:C15"/>
    <mergeCell ref="D15:J15"/>
    <mergeCell ref="A16:C16"/>
    <mergeCell ref="D16:J16"/>
    <mergeCell ref="C28:E28"/>
    <mergeCell ref="C32:E32"/>
    <mergeCell ref="C33:E33"/>
    <mergeCell ref="C34:E34"/>
    <mergeCell ref="C35:E35"/>
    <mergeCell ref="C36:D36"/>
    <mergeCell ref="C37:D37"/>
    <mergeCell ref="C38:E38"/>
  </mergeCells>
  <conditionalFormatting sqref="H52:I52">
    <cfRule type="expression" dxfId="0" priority="1">
      <formula>IF($F$44="",FALSE,TRUE)</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7"/>
  <sheetViews>
    <sheetView topLeftCell="A22" workbookViewId="0">
      <selection activeCell="E24" sqref="E24"/>
    </sheetView>
  </sheetViews>
  <sheetFormatPr defaultRowHeight="15" x14ac:dyDescent="0.25"/>
  <cols>
    <col min="1" max="2" width="9.140625" style="154"/>
    <col min="3" max="3" width="31.85546875" style="154" bestFit="1" customWidth="1"/>
    <col min="4" max="16384" width="9.140625" style="154"/>
  </cols>
  <sheetData>
    <row r="1" spans="1:16" x14ac:dyDescent="0.25">
      <c r="A1" s="153" t="s">
        <v>256</v>
      </c>
      <c r="B1" s="153"/>
      <c r="C1" s="153"/>
      <c r="D1" s="153"/>
      <c r="E1" s="153"/>
      <c r="F1" s="153"/>
      <c r="G1" s="153"/>
      <c r="H1" s="153"/>
      <c r="I1" s="153"/>
      <c r="J1" s="153"/>
      <c r="K1" s="153"/>
      <c r="L1" s="153"/>
      <c r="M1" s="153"/>
      <c r="N1" s="153"/>
      <c r="O1" s="153"/>
      <c r="P1" s="153"/>
    </row>
    <row r="2" spans="1:16" x14ac:dyDescent="0.25">
      <c r="A2" s="155" t="str">
        <f>C12</f>
        <v>TS - Teritorijas sadaļa - I Būvniecības kārta</v>
      </c>
      <c r="B2" s="155"/>
      <c r="C2" s="155"/>
      <c r="D2" s="155"/>
      <c r="E2" s="155"/>
      <c r="F2" s="155"/>
      <c r="G2" s="155"/>
      <c r="H2" s="155"/>
      <c r="I2" s="155"/>
      <c r="J2" s="155"/>
      <c r="K2" s="155"/>
      <c r="L2" s="155"/>
      <c r="M2" s="155"/>
      <c r="N2" s="155"/>
      <c r="O2" s="155"/>
      <c r="P2" s="155"/>
    </row>
    <row r="3" spans="1:16" x14ac:dyDescent="0.25">
      <c r="A3" s="156" t="s">
        <v>50</v>
      </c>
      <c r="B3" s="156"/>
      <c r="C3" s="156"/>
      <c r="D3" s="156"/>
      <c r="E3" s="156"/>
      <c r="F3" s="156"/>
      <c r="G3" s="156"/>
      <c r="H3" s="156"/>
      <c r="I3" s="156"/>
      <c r="J3" s="156"/>
      <c r="K3" s="156"/>
      <c r="L3" s="156"/>
      <c r="M3" s="156"/>
      <c r="N3" s="156"/>
      <c r="O3" s="156"/>
      <c r="P3" s="156"/>
    </row>
    <row r="4" spans="1:16" x14ac:dyDescent="0.25">
      <c r="A4" s="157" t="s">
        <v>33</v>
      </c>
      <c r="B4" s="158"/>
      <c r="C4" s="159" t="str">
        <f>IF([3]KOPTAME!C10="","",[3]KOPTAME!C10)</f>
        <v/>
      </c>
      <c r="D4" s="159"/>
      <c r="E4" s="159"/>
      <c r="F4" s="159"/>
      <c r="G4" s="159"/>
      <c r="H4" s="159"/>
      <c r="I4" s="159"/>
      <c r="J4" s="159"/>
      <c r="K4" s="159"/>
      <c r="L4" s="159"/>
      <c r="M4" s="159"/>
      <c r="N4" s="159"/>
      <c r="O4" s="159"/>
      <c r="P4" s="159"/>
    </row>
    <row r="5" spans="1:16" x14ac:dyDescent="0.25">
      <c r="A5" s="157" t="s">
        <v>2</v>
      </c>
      <c r="B5" s="157"/>
      <c r="C5" s="160" t="str">
        <f>IF([3]KOPTAME!C11="","",[3]KOPTAME!C11)</f>
        <v>Kandavas novada dome</v>
      </c>
      <c r="D5" s="160"/>
      <c r="E5" s="160"/>
      <c r="F5" s="160"/>
      <c r="G5" s="160"/>
      <c r="H5" s="160"/>
      <c r="I5" s="160"/>
      <c r="J5" s="160"/>
      <c r="K5" s="160"/>
      <c r="L5" s="160"/>
      <c r="M5" s="160"/>
      <c r="N5" s="160"/>
      <c r="O5" s="160"/>
      <c r="P5" s="160"/>
    </row>
    <row r="6" spans="1:16" x14ac:dyDescent="0.25">
      <c r="A6" s="157" t="s">
        <v>0</v>
      </c>
      <c r="B6" s="157"/>
      <c r="C6" s="160">
        <f>IF([3]KOPTAME!C12="","",[3]KOPTAME!C12)</f>
        <v>90000050886</v>
      </c>
      <c r="D6" s="160"/>
      <c r="E6" s="160"/>
      <c r="F6" s="160"/>
      <c r="G6" s="160"/>
      <c r="H6" s="160"/>
      <c r="I6" s="160"/>
      <c r="J6" s="160"/>
      <c r="K6" s="160"/>
      <c r="L6" s="160"/>
      <c r="M6" s="160"/>
      <c r="N6" s="160"/>
      <c r="O6" s="160"/>
      <c r="P6" s="160"/>
    </row>
    <row r="7" spans="1:16" x14ac:dyDescent="0.25">
      <c r="A7" s="157" t="s">
        <v>1</v>
      </c>
      <c r="B7" s="158"/>
      <c r="C7" s="159" t="str">
        <f>IF([3]KOPTAME!C13="","",[3]KOPTAME!C13)</f>
        <v/>
      </c>
      <c r="D7" s="159"/>
      <c r="E7" s="159"/>
      <c r="F7" s="159"/>
      <c r="G7" s="159"/>
      <c r="H7" s="159"/>
      <c r="I7" s="159"/>
      <c r="J7" s="159"/>
      <c r="K7" s="159"/>
      <c r="L7" s="159"/>
      <c r="M7" s="159"/>
      <c r="N7" s="159"/>
      <c r="O7" s="159"/>
      <c r="P7" s="159"/>
    </row>
    <row r="8" spans="1:16" x14ac:dyDescent="0.25">
      <c r="A8" s="157" t="s">
        <v>2</v>
      </c>
      <c r="B8" s="157"/>
      <c r="C8" s="160" t="str">
        <f>IF([3]KOPTAME!C14="","",[3]KOPTAME!C14)</f>
        <v/>
      </c>
      <c r="D8" s="160"/>
      <c r="E8" s="160"/>
      <c r="F8" s="160"/>
      <c r="G8" s="160"/>
      <c r="H8" s="160"/>
      <c r="I8" s="160"/>
      <c r="J8" s="160"/>
      <c r="K8" s="160"/>
      <c r="L8" s="160"/>
      <c r="M8" s="160"/>
      <c r="N8" s="160"/>
      <c r="O8" s="160"/>
      <c r="P8" s="160"/>
    </row>
    <row r="9" spans="1:16" x14ac:dyDescent="0.25">
      <c r="A9" s="157"/>
      <c r="B9" s="157"/>
      <c r="C9" s="160" t="str">
        <f>IF([3]KOPTAME!E15="","",[3]KOPTAME!E15)</f>
        <v/>
      </c>
      <c r="D9" s="160"/>
      <c r="E9" s="160"/>
      <c r="F9" s="160"/>
      <c r="G9" s="160"/>
      <c r="H9" s="160"/>
      <c r="I9" s="160"/>
      <c r="J9" s="160"/>
      <c r="K9" s="160"/>
      <c r="L9" s="160"/>
      <c r="M9" s="160"/>
      <c r="N9" s="160"/>
      <c r="O9" s="160"/>
      <c r="P9" s="160"/>
    </row>
    <row r="10" spans="1:16" x14ac:dyDescent="0.25">
      <c r="A10" s="161" t="s">
        <v>3</v>
      </c>
      <c r="B10" s="161"/>
      <c r="C10" s="162" t="str">
        <f>IF([3]KOPTAME!$C$20=0,"",[3]KOPTAME!$C$20)</f>
        <v>"Parka pie Kandavas Kārļa Mīlenbaha vidusskolas labiekārtošana"</v>
      </c>
      <c r="D10" s="162"/>
      <c r="E10" s="162"/>
      <c r="F10" s="162"/>
      <c r="G10" s="162"/>
      <c r="H10" s="162"/>
      <c r="I10" s="162"/>
      <c r="J10" s="162"/>
      <c r="K10" s="162"/>
      <c r="L10" s="162"/>
      <c r="M10" s="162"/>
      <c r="N10" s="162"/>
      <c r="O10" s="162"/>
      <c r="P10" s="162"/>
    </row>
    <row r="11" spans="1:16" x14ac:dyDescent="0.25">
      <c r="A11" s="161" t="s">
        <v>4</v>
      </c>
      <c r="B11" s="161"/>
      <c r="C11" s="163" t="str">
        <f>IF([3]KOPTAME!$C$21=0,"",[3]KOPTAME!$C$21)</f>
        <v>Skolas iela 9, Kandava, Kandavas novads, LV-3120</v>
      </c>
      <c r="D11" s="163"/>
      <c r="E11" s="163"/>
      <c r="F11" s="163"/>
      <c r="G11" s="163"/>
      <c r="H11" s="163"/>
      <c r="I11" s="163"/>
      <c r="J11" s="163"/>
      <c r="K11" s="163"/>
      <c r="L11" s="163"/>
      <c r="M11" s="163"/>
      <c r="N11" s="163"/>
      <c r="O11" s="163"/>
      <c r="P11" s="163"/>
    </row>
    <row r="12" spans="1:16" x14ac:dyDescent="0.25">
      <c r="A12" s="161" t="s">
        <v>5</v>
      </c>
      <c r="B12" s="161"/>
      <c r="C12" s="162" t="s">
        <v>51</v>
      </c>
      <c r="D12" s="162"/>
      <c r="E12" s="162"/>
      <c r="F12" s="162"/>
      <c r="G12" s="162"/>
      <c r="H12" s="162"/>
      <c r="I12" s="162"/>
      <c r="J12" s="162"/>
      <c r="K12" s="162"/>
      <c r="L12" s="162"/>
      <c r="M12" s="162"/>
      <c r="N12" s="162"/>
      <c r="O12" s="162"/>
      <c r="P12" s="162"/>
    </row>
    <row r="13" spans="1:16" x14ac:dyDescent="0.25">
      <c r="A13" s="161" t="str">
        <f>IF([3]KOPTAME!$A$22="","",[3]KOPTAME!$A$22)</f>
        <v>Pasūtījuma Nr.:</v>
      </c>
      <c r="B13" s="161"/>
      <c r="C13" s="163" t="str">
        <f>IF([3]KOPTAME!$C$22=0,"",[3]KOPTAME!$C$22)</f>
        <v>ID Nr. KND 2017/29/ELFLA</v>
      </c>
      <c r="D13" s="163"/>
      <c r="E13" s="163"/>
      <c r="F13" s="163"/>
      <c r="G13" s="163"/>
      <c r="H13" s="163"/>
      <c r="I13" s="163"/>
      <c r="J13" s="163"/>
      <c r="K13" s="163"/>
      <c r="L13" s="163"/>
      <c r="M13" s="163"/>
      <c r="N13" s="163"/>
      <c r="O13" s="163"/>
      <c r="P13" s="163"/>
    </row>
    <row r="14" spans="1:16" x14ac:dyDescent="0.25">
      <c r="A14" s="164" t="str">
        <f>IF([3]KOPTAME!$A$23="","",[3]KOPTAME!$A$23)</f>
        <v/>
      </c>
      <c r="B14" s="164"/>
      <c r="C14" s="165" t="str">
        <f>IF([3]KOPTAME!$C$23=0,"",[3]KOPTAME!$C$23)</f>
        <v/>
      </c>
      <c r="D14" s="165"/>
      <c r="E14" s="165"/>
      <c r="F14" s="165"/>
      <c r="G14" s="165"/>
      <c r="H14" s="165"/>
      <c r="I14" s="165"/>
      <c r="J14" s="165"/>
      <c r="K14" s="165"/>
      <c r="L14" s="165"/>
      <c r="M14" s="165"/>
      <c r="N14" s="165"/>
      <c r="O14" s="165"/>
      <c r="P14" s="165"/>
    </row>
    <row r="15" spans="1:16" x14ac:dyDescent="0.25">
      <c r="A15" s="164" t="str">
        <f>IF([3]KOPTAME!$A$24="","",[3]KOPTAME!$A$24)</f>
        <v/>
      </c>
      <c r="B15" s="164"/>
      <c r="C15" s="166" t="str">
        <f>IF([3]KOPTAME!$C$24="","",[3]KOPTAME!$C$24)</f>
        <v/>
      </c>
      <c r="D15" s="166"/>
      <c r="E15" s="166"/>
      <c r="F15" s="166"/>
      <c r="G15" s="166"/>
      <c r="H15" s="166"/>
      <c r="I15" s="166"/>
      <c r="J15" s="166"/>
      <c r="K15" s="166"/>
      <c r="L15" s="166"/>
      <c r="M15" s="166"/>
      <c r="N15" s="166"/>
      <c r="O15" s="166"/>
      <c r="P15" s="166"/>
    </row>
    <row r="16" spans="1:16" x14ac:dyDescent="0.25">
      <c r="A16" s="164"/>
      <c r="B16" s="164"/>
      <c r="C16" s="167"/>
      <c r="D16" s="167"/>
      <c r="E16" s="167"/>
      <c r="F16" s="167"/>
      <c r="G16" s="167"/>
      <c r="H16" s="167"/>
      <c r="I16" s="167"/>
      <c r="J16" s="167"/>
      <c r="K16" s="168" t="s">
        <v>255</v>
      </c>
      <c r="L16" s="168"/>
      <c r="M16" s="168"/>
      <c r="N16" s="168"/>
      <c r="O16" s="168"/>
      <c r="P16" s="168"/>
    </row>
    <row r="17" spans="1:16" x14ac:dyDescent="0.25">
      <c r="A17" s="169" t="s">
        <v>43</v>
      </c>
      <c r="B17" s="169" t="s">
        <v>52</v>
      </c>
      <c r="C17" s="170" t="s">
        <v>53</v>
      </c>
      <c r="D17" s="169" t="s">
        <v>54</v>
      </c>
      <c r="E17" s="171" t="s">
        <v>55</v>
      </c>
      <c r="F17" s="169" t="s">
        <v>56</v>
      </c>
      <c r="G17" s="169"/>
      <c r="H17" s="169"/>
      <c r="I17" s="169"/>
      <c r="J17" s="169"/>
      <c r="K17" s="169"/>
      <c r="L17" s="169" t="s">
        <v>57</v>
      </c>
      <c r="M17" s="169"/>
      <c r="N17" s="169"/>
      <c r="O17" s="169"/>
      <c r="P17" s="172"/>
    </row>
    <row r="18" spans="1:16" ht="45" x14ac:dyDescent="0.25">
      <c r="A18" s="169"/>
      <c r="B18" s="169"/>
      <c r="C18" s="170"/>
      <c r="D18" s="169"/>
      <c r="E18" s="171"/>
      <c r="F18" s="173" t="s">
        <v>58</v>
      </c>
      <c r="G18" s="173" t="s">
        <v>59</v>
      </c>
      <c r="H18" s="173" t="s">
        <v>60</v>
      </c>
      <c r="I18" s="173" t="s">
        <v>61</v>
      </c>
      <c r="J18" s="173" t="s">
        <v>62</v>
      </c>
      <c r="K18" s="173" t="s">
        <v>63</v>
      </c>
      <c r="L18" s="173" t="s">
        <v>64</v>
      </c>
      <c r="M18" s="173" t="s">
        <v>60</v>
      </c>
      <c r="N18" s="173" t="s">
        <v>61</v>
      </c>
      <c r="O18" s="173" t="s">
        <v>62</v>
      </c>
      <c r="P18" s="173" t="s">
        <v>65</v>
      </c>
    </row>
    <row r="19" spans="1:16" x14ac:dyDescent="0.25">
      <c r="A19" s="173">
        <v>1</v>
      </c>
      <c r="B19" s="173">
        <v>2</v>
      </c>
      <c r="C19" s="174">
        <v>3</v>
      </c>
      <c r="D19" s="173">
        <v>4</v>
      </c>
      <c r="E19" s="175">
        <v>5</v>
      </c>
      <c r="F19" s="173">
        <v>6</v>
      </c>
      <c r="G19" s="173">
        <v>7</v>
      </c>
      <c r="H19" s="173">
        <v>8</v>
      </c>
      <c r="I19" s="173">
        <v>9</v>
      </c>
      <c r="J19" s="173">
        <v>10</v>
      </c>
      <c r="K19" s="173">
        <v>11</v>
      </c>
      <c r="L19" s="173">
        <v>12</v>
      </c>
      <c r="M19" s="173">
        <v>13</v>
      </c>
      <c r="N19" s="173">
        <v>14</v>
      </c>
      <c r="O19" s="173">
        <v>15</v>
      </c>
      <c r="P19" s="173">
        <v>16</v>
      </c>
    </row>
    <row r="20" spans="1:16" x14ac:dyDescent="0.25">
      <c r="A20" s="176" t="s">
        <v>66</v>
      </c>
      <c r="B20" s="177" t="s">
        <v>66</v>
      </c>
      <c r="C20" s="178" t="s">
        <v>66</v>
      </c>
      <c r="D20" s="179"/>
      <c r="E20" s="180"/>
      <c r="F20" s="181"/>
      <c r="G20" s="181"/>
      <c r="H20" s="182"/>
      <c r="I20" s="181"/>
      <c r="J20" s="181"/>
      <c r="K20" s="182"/>
      <c r="L20" s="183"/>
      <c r="M20" s="183"/>
      <c r="N20" s="183"/>
      <c r="O20" s="183"/>
      <c r="P20" s="183"/>
    </row>
    <row r="21" spans="1:16" x14ac:dyDescent="0.25">
      <c r="A21" s="176" t="s">
        <v>67</v>
      </c>
      <c r="B21" s="184" t="s">
        <v>68</v>
      </c>
      <c r="C21" s="178" t="s">
        <v>69</v>
      </c>
      <c r="D21" s="179"/>
      <c r="E21" s="180"/>
      <c r="F21" s="181"/>
      <c r="G21" s="181"/>
      <c r="H21" s="182"/>
      <c r="I21" s="181"/>
      <c r="J21" s="181"/>
      <c r="K21" s="182"/>
      <c r="L21" s="183"/>
      <c r="M21" s="183"/>
      <c r="N21" s="183"/>
      <c r="O21" s="183"/>
      <c r="P21" s="183"/>
    </row>
    <row r="22" spans="1:16" x14ac:dyDescent="0.25">
      <c r="A22" s="185" t="s">
        <v>70</v>
      </c>
      <c r="B22" s="186" t="s">
        <v>71</v>
      </c>
      <c r="C22" s="187" t="s">
        <v>72</v>
      </c>
      <c r="D22" s="179" t="s">
        <v>73</v>
      </c>
      <c r="E22" s="180">
        <v>18</v>
      </c>
      <c r="F22" s="181"/>
      <c r="G22" s="181"/>
      <c r="H22" s="182"/>
      <c r="I22" s="181"/>
      <c r="J22" s="181"/>
      <c r="K22" s="182"/>
      <c r="L22" s="181"/>
      <c r="M22" s="181"/>
      <c r="N22" s="181"/>
      <c r="O22" s="181"/>
      <c r="P22" s="181"/>
    </row>
    <row r="23" spans="1:16" ht="22.5" x14ac:dyDescent="0.25">
      <c r="A23" s="185" t="s">
        <v>74</v>
      </c>
      <c r="B23" s="186" t="s">
        <v>75</v>
      </c>
      <c r="C23" s="187" t="s">
        <v>76</v>
      </c>
      <c r="D23" s="179" t="s">
        <v>77</v>
      </c>
      <c r="E23" s="180">
        <v>14</v>
      </c>
      <c r="F23" s="181"/>
      <c r="G23" s="181"/>
      <c r="H23" s="182"/>
      <c r="I23" s="181"/>
      <c r="J23" s="181"/>
      <c r="K23" s="182"/>
      <c r="L23" s="181"/>
      <c r="M23" s="181"/>
      <c r="N23" s="181"/>
      <c r="O23" s="181"/>
      <c r="P23" s="181"/>
    </row>
    <row r="24" spans="1:16" ht="22.5" x14ac:dyDescent="0.25">
      <c r="A24" s="185" t="s">
        <v>78</v>
      </c>
      <c r="B24" s="186" t="s">
        <v>79</v>
      </c>
      <c r="C24" s="187" t="s">
        <v>80</v>
      </c>
      <c r="D24" s="179" t="s">
        <v>81</v>
      </c>
      <c r="E24" s="188">
        <v>3</v>
      </c>
      <c r="F24" s="181"/>
      <c r="G24" s="181"/>
      <c r="H24" s="182"/>
      <c r="I24" s="181"/>
      <c r="J24" s="181"/>
      <c r="K24" s="182"/>
      <c r="L24" s="181"/>
      <c r="M24" s="181"/>
      <c r="N24" s="181"/>
      <c r="O24" s="181"/>
      <c r="P24" s="181"/>
    </row>
    <row r="25" spans="1:16" ht="22.5" x14ac:dyDescent="0.25">
      <c r="A25" s="185" t="s">
        <v>82</v>
      </c>
      <c r="B25" s="186" t="s">
        <v>83</v>
      </c>
      <c r="C25" s="187" t="s">
        <v>84</v>
      </c>
      <c r="D25" s="179" t="s">
        <v>81</v>
      </c>
      <c r="E25" s="180">
        <v>2</v>
      </c>
      <c r="F25" s="181"/>
      <c r="G25" s="181"/>
      <c r="H25" s="182"/>
      <c r="I25" s="181"/>
      <c r="J25" s="181"/>
      <c r="K25" s="182"/>
      <c r="L25" s="181"/>
      <c r="M25" s="181"/>
      <c r="N25" s="181"/>
      <c r="O25" s="181"/>
      <c r="P25" s="181"/>
    </row>
    <row r="26" spans="1:16" ht="22.5" x14ac:dyDescent="0.25">
      <c r="A26" s="185" t="s">
        <v>85</v>
      </c>
      <c r="B26" s="186" t="s">
        <v>86</v>
      </c>
      <c r="C26" s="187" t="s">
        <v>87</v>
      </c>
      <c r="D26" s="179" t="s">
        <v>77</v>
      </c>
      <c r="E26" s="180">
        <v>220</v>
      </c>
      <c r="F26" s="181"/>
      <c r="G26" s="181"/>
      <c r="H26" s="182"/>
      <c r="I26" s="181"/>
      <c r="J26" s="181"/>
      <c r="K26" s="182"/>
      <c r="L26" s="181"/>
      <c r="M26" s="181"/>
      <c r="N26" s="181"/>
      <c r="O26" s="181"/>
      <c r="P26" s="181"/>
    </row>
    <row r="27" spans="1:16" x14ac:dyDescent="0.25">
      <c r="A27" s="176" t="s">
        <v>66</v>
      </c>
      <c r="B27" s="177"/>
      <c r="C27" s="178" t="s">
        <v>66</v>
      </c>
      <c r="D27" s="179"/>
      <c r="E27" s="180"/>
      <c r="F27" s="181"/>
      <c r="G27" s="181"/>
      <c r="H27" s="182"/>
      <c r="I27" s="181"/>
      <c r="J27" s="181"/>
      <c r="K27" s="182"/>
      <c r="L27" s="183"/>
      <c r="M27" s="183"/>
      <c r="N27" s="183"/>
      <c r="O27" s="183"/>
      <c r="P27" s="183"/>
    </row>
    <row r="28" spans="1:16" ht="22.5" x14ac:dyDescent="0.25">
      <c r="A28" s="176" t="s">
        <v>88</v>
      </c>
      <c r="B28" s="184" t="s">
        <v>89</v>
      </c>
      <c r="C28" s="178" t="s">
        <v>90</v>
      </c>
      <c r="D28" s="179"/>
      <c r="E28" s="180"/>
      <c r="F28" s="181"/>
      <c r="G28" s="181"/>
      <c r="H28" s="182"/>
      <c r="I28" s="181"/>
      <c r="J28" s="181"/>
      <c r="K28" s="182"/>
      <c r="L28" s="183"/>
      <c r="M28" s="183"/>
      <c r="N28" s="183"/>
      <c r="O28" s="183"/>
      <c r="P28" s="183"/>
    </row>
    <row r="29" spans="1:16" ht="22.5" x14ac:dyDescent="0.25">
      <c r="A29" s="185" t="s">
        <v>91</v>
      </c>
      <c r="B29" s="186" t="s">
        <v>92</v>
      </c>
      <c r="C29" s="187" t="s">
        <v>93</v>
      </c>
      <c r="D29" s="179" t="s">
        <v>81</v>
      </c>
      <c r="E29" s="180">
        <v>1</v>
      </c>
      <c r="F29" s="181"/>
      <c r="G29" s="181"/>
      <c r="H29" s="182"/>
      <c r="I29" s="181"/>
      <c r="J29" s="181"/>
      <c r="K29" s="182"/>
      <c r="L29" s="181"/>
      <c r="M29" s="181"/>
      <c r="N29" s="181"/>
      <c r="O29" s="181"/>
      <c r="P29" s="181"/>
    </row>
    <row r="30" spans="1:16" ht="45" x14ac:dyDescent="0.25">
      <c r="A30" s="185" t="s">
        <v>94</v>
      </c>
      <c r="B30" s="186" t="s">
        <v>95</v>
      </c>
      <c r="C30" s="187" t="s">
        <v>96</v>
      </c>
      <c r="D30" s="179" t="s">
        <v>97</v>
      </c>
      <c r="E30" s="180">
        <v>1</v>
      </c>
      <c r="F30" s="181"/>
      <c r="G30" s="181"/>
      <c r="H30" s="182"/>
      <c r="I30" s="181"/>
      <c r="J30" s="181"/>
      <c r="K30" s="182"/>
      <c r="L30" s="181"/>
      <c r="M30" s="181"/>
      <c r="N30" s="181"/>
      <c r="O30" s="181"/>
      <c r="P30" s="181"/>
    </row>
    <row r="31" spans="1:16" ht="33.75" x14ac:dyDescent="0.25">
      <c r="A31" s="185" t="s">
        <v>98</v>
      </c>
      <c r="B31" s="186" t="s">
        <v>99</v>
      </c>
      <c r="C31" s="187" t="s">
        <v>100</v>
      </c>
      <c r="D31" s="179" t="s">
        <v>97</v>
      </c>
      <c r="E31" s="180">
        <v>1</v>
      </c>
      <c r="F31" s="181"/>
      <c r="G31" s="181"/>
      <c r="H31" s="182"/>
      <c r="I31" s="181"/>
      <c r="J31" s="181"/>
      <c r="K31" s="182"/>
      <c r="L31" s="181"/>
      <c r="M31" s="181"/>
      <c r="N31" s="181"/>
      <c r="O31" s="181"/>
      <c r="P31" s="181"/>
    </row>
    <row r="32" spans="1:16" ht="56.25" x14ac:dyDescent="0.25">
      <c r="A32" s="185" t="s">
        <v>101</v>
      </c>
      <c r="B32" s="186" t="s">
        <v>102</v>
      </c>
      <c r="C32" s="187" t="s">
        <v>103</v>
      </c>
      <c r="D32" s="179" t="s">
        <v>97</v>
      </c>
      <c r="E32" s="180">
        <v>1</v>
      </c>
      <c r="F32" s="181"/>
      <c r="G32" s="181"/>
      <c r="H32" s="182"/>
      <c r="I32" s="181"/>
      <c r="J32" s="181"/>
      <c r="K32" s="182"/>
      <c r="L32" s="181"/>
      <c r="M32" s="181"/>
      <c r="N32" s="181"/>
      <c r="O32" s="181"/>
      <c r="P32" s="181"/>
    </row>
    <row r="33" spans="1:16" ht="22.5" x14ac:dyDescent="0.25">
      <c r="A33" s="185" t="s">
        <v>104</v>
      </c>
      <c r="B33" s="186" t="s">
        <v>105</v>
      </c>
      <c r="C33" s="187" t="s">
        <v>106</v>
      </c>
      <c r="D33" s="179" t="s">
        <v>77</v>
      </c>
      <c r="E33" s="180">
        <v>400</v>
      </c>
      <c r="F33" s="181"/>
      <c r="G33" s="181"/>
      <c r="H33" s="182"/>
      <c r="I33" s="181"/>
      <c r="J33" s="181"/>
      <c r="K33" s="182"/>
      <c r="L33" s="181"/>
      <c r="M33" s="181"/>
      <c r="N33" s="181"/>
      <c r="O33" s="181"/>
      <c r="P33" s="181"/>
    </row>
    <row r="34" spans="1:16" ht="22.5" x14ac:dyDescent="0.25">
      <c r="A34" s="185" t="s">
        <v>107</v>
      </c>
      <c r="B34" s="186" t="s">
        <v>108</v>
      </c>
      <c r="C34" s="187" t="s">
        <v>109</v>
      </c>
      <c r="D34" s="179" t="s">
        <v>77</v>
      </c>
      <c r="E34" s="180">
        <v>390</v>
      </c>
      <c r="F34" s="181"/>
      <c r="G34" s="181"/>
      <c r="H34" s="182"/>
      <c r="I34" s="181"/>
      <c r="J34" s="181"/>
      <c r="K34" s="182"/>
      <c r="L34" s="181"/>
      <c r="M34" s="181"/>
      <c r="N34" s="181"/>
      <c r="O34" s="181"/>
      <c r="P34" s="181"/>
    </row>
    <row r="35" spans="1:16" x14ac:dyDescent="0.25">
      <c r="A35" s="185" t="s">
        <v>110</v>
      </c>
      <c r="B35" s="186" t="s">
        <v>111</v>
      </c>
      <c r="C35" s="187" t="s">
        <v>112</v>
      </c>
      <c r="D35" s="179" t="s">
        <v>113</v>
      </c>
      <c r="E35" s="180">
        <v>84</v>
      </c>
      <c r="F35" s="181"/>
      <c r="G35" s="181"/>
      <c r="H35" s="182"/>
      <c r="I35" s="181"/>
      <c r="J35" s="181"/>
      <c r="K35" s="182"/>
      <c r="L35" s="181"/>
      <c r="M35" s="181"/>
      <c r="N35" s="181"/>
      <c r="O35" s="181"/>
      <c r="P35" s="181"/>
    </row>
    <row r="36" spans="1:16" x14ac:dyDescent="0.25">
      <c r="A36" s="176" t="s">
        <v>66</v>
      </c>
      <c r="B36" s="177"/>
      <c r="C36" s="178" t="s">
        <v>66</v>
      </c>
      <c r="D36" s="179"/>
      <c r="E36" s="180"/>
      <c r="F36" s="181"/>
      <c r="G36" s="181"/>
      <c r="H36" s="182"/>
      <c r="I36" s="181"/>
      <c r="J36" s="181"/>
      <c r="K36" s="182"/>
      <c r="L36" s="183"/>
      <c r="M36" s="183"/>
      <c r="N36" s="183"/>
      <c r="O36" s="183"/>
      <c r="P36" s="183"/>
    </row>
    <row r="37" spans="1:16" x14ac:dyDescent="0.25">
      <c r="A37" s="176" t="s">
        <v>114</v>
      </c>
      <c r="B37" s="177" t="s">
        <v>115</v>
      </c>
      <c r="C37" s="178" t="s">
        <v>116</v>
      </c>
      <c r="D37" s="179"/>
      <c r="E37" s="180"/>
      <c r="F37" s="181"/>
      <c r="G37" s="181"/>
      <c r="H37" s="182"/>
      <c r="I37" s="181"/>
      <c r="J37" s="181"/>
      <c r="K37" s="182"/>
      <c r="L37" s="183"/>
      <c r="M37" s="183"/>
      <c r="N37" s="183"/>
      <c r="O37" s="183"/>
      <c r="P37" s="183"/>
    </row>
    <row r="38" spans="1:16" ht="22.5" x14ac:dyDescent="0.25">
      <c r="A38" s="185" t="s">
        <v>117</v>
      </c>
      <c r="B38" s="186" t="s">
        <v>118</v>
      </c>
      <c r="C38" s="187" t="s">
        <v>119</v>
      </c>
      <c r="D38" s="179" t="s">
        <v>77</v>
      </c>
      <c r="E38" s="180">
        <v>1000</v>
      </c>
      <c r="F38" s="181"/>
      <c r="G38" s="181"/>
      <c r="H38" s="182"/>
      <c r="I38" s="181"/>
      <c r="J38" s="181"/>
      <c r="K38" s="182"/>
      <c r="L38" s="181"/>
      <c r="M38" s="181"/>
      <c r="N38" s="181"/>
      <c r="O38" s="181"/>
      <c r="P38" s="181"/>
    </row>
    <row r="39" spans="1:16" x14ac:dyDescent="0.25">
      <c r="A39" s="189" t="s">
        <v>66</v>
      </c>
      <c r="B39" s="190"/>
      <c r="C39" s="191" t="s">
        <v>120</v>
      </c>
      <c r="D39" s="192" t="s">
        <v>113</v>
      </c>
      <c r="E39" s="193">
        <v>22</v>
      </c>
      <c r="F39" s="194"/>
      <c r="G39" s="194"/>
      <c r="H39" s="195"/>
      <c r="I39" s="194"/>
      <c r="J39" s="194"/>
      <c r="K39" s="195"/>
      <c r="L39" s="194"/>
      <c r="M39" s="194"/>
      <c r="N39" s="194"/>
      <c r="O39" s="194"/>
      <c r="P39" s="194"/>
    </row>
    <row r="40" spans="1:16" x14ac:dyDescent="0.25">
      <c r="A40" s="189" t="s">
        <v>66</v>
      </c>
      <c r="B40" s="190"/>
      <c r="C40" s="191" t="s">
        <v>121</v>
      </c>
      <c r="D40" s="192" t="s">
        <v>113</v>
      </c>
      <c r="E40" s="193">
        <v>278</v>
      </c>
      <c r="F40" s="194"/>
      <c r="G40" s="194"/>
      <c r="H40" s="195"/>
      <c r="I40" s="194"/>
      <c r="J40" s="194"/>
      <c r="K40" s="195"/>
      <c r="L40" s="194"/>
      <c r="M40" s="194"/>
      <c r="N40" s="194"/>
      <c r="O40" s="194"/>
      <c r="P40" s="194"/>
    </row>
    <row r="41" spans="1:16" x14ac:dyDescent="0.25">
      <c r="A41" s="185" t="s">
        <v>122</v>
      </c>
      <c r="B41" s="186" t="s">
        <v>123</v>
      </c>
      <c r="C41" s="187" t="s">
        <v>124</v>
      </c>
      <c r="D41" s="179" t="s">
        <v>73</v>
      </c>
      <c r="E41" s="180">
        <v>24</v>
      </c>
      <c r="F41" s="181"/>
      <c r="G41" s="181"/>
      <c r="H41" s="182"/>
      <c r="I41" s="181"/>
      <c r="J41" s="181"/>
      <c r="K41" s="182"/>
      <c r="L41" s="181"/>
      <c r="M41" s="181"/>
      <c r="N41" s="181"/>
      <c r="O41" s="181"/>
      <c r="P41" s="181"/>
    </row>
    <row r="42" spans="1:16" x14ac:dyDescent="0.25">
      <c r="A42" s="189" t="s">
        <v>66</v>
      </c>
      <c r="B42" s="190"/>
      <c r="C42" s="191" t="s">
        <v>125</v>
      </c>
      <c r="D42" s="192" t="s">
        <v>73</v>
      </c>
      <c r="E42" s="193">
        <v>24</v>
      </c>
      <c r="F42" s="194"/>
      <c r="G42" s="194"/>
      <c r="H42" s="195"/>
      <c r="I42" s="194"/>
      <c r="J42" s="194"/>
      <c r="K42" s="195"/>
      <c r="L42" s="194"/>
      <c r="M42" s="194"/>
      <c r="N42" s="194"/>
      <c r="O42" s="194"/>
      <c r="P42" s="194"/>
    </row>
    <row r="43" spans="1:16" x14ac:dyDescent="0.25">
      <c r="A43" s="189" t="s">
        <v>66</v>
      </c>
      <c r="B43" s="190"/>
      <c r="C43" s="191" t="s">
        <v>126</v>
      </c>
      <c r="D43" s="192" t="s">
        <v>113</v>
      </c>
      <c r="E43" s="193">
        <v>1.7</v>
      </c>
      <c r="F43" s="194"/>
      <c r="G43" s="194"/>
      <c r="H43" s="195"/>
      <c r="I43" s="194"/>
      <c r="J43" s="194"/>
      <c r="K43" s="195"/>
      <c r="L43" s="194"/>
      <c r="M43" s="194"/>
      <c r="N43" s="194"/>
      <c r="O43" s="194"/>
      <c r="P43" s="194"/>
    </row>
    <row r="44" spans="1:16" x14ac:dyDescent="0.25">
      <c r="A44" s="189" t="s">
        <v>66</v>
      </c>
      <c r="B44" s="190"/>
      <c r="C44" s="191" t="s">
        <v>127</v>
      </c>
      <c r="D44" s="192" t="s">
        <v>113</v>
      </c>
      <c r="E44" s="193">
        <v>1</v>
      </c>
      <c r="F44" s="194"/>
      <c r="G44" s="194"/>
      <c r="H44" s="195"/>
      <c r="I44" s="194"/>
      <c r="J44" s="194"/>
      <c r="K44" s="195"/>
      <c r="L44" s="194"/>
      <c r="M44" s="194"/>
      <c r="N44" s="194"/>
      <c r="O44" s="194"/>
      <c r="P44" s="194"/>
    </row>
    <row r="45" spans="1:16" x14ac:dyDescent="0.25">
      <c r="A45" s="185" t="s">
        <v>128</v>
      </c>
      <c r="B45" s="186" t="s">
        <v>129</v>
      </c>
      <c r="C45" s="187" t="s">
        <v>130</v>
      </c>
      <c r="D45" s="179" t="s">
        <v>73</v>
      </c>
      <c r="E45" s="180">
        <v>646</v>
      </c>
      <c r="F45" s="181"/>
      <c r="G45" s="181"/>
      <c r="H45" s="182"/>
      <c r="I45" s="181"/>
      <c r="J45" s="181"/>
      <c r="K45" s="182"/>
      <c r="L45" s="181"/>
      <c r="M45" s="181"/>
      <c r="N45" s="181"/>
      <c r="O45" s="181"/>
      <c r="P45" s="181"/>
    </row>
    <row r="46" spans="1:16" x14ac:dyDescent="0.25">
      <c r="A46" s="189" t="s">
        <v>66</v>
      </c>
      <c r="B46" s="190"/>
      <c r="C46" s="191" t="s">
        <v>131</v>
      </c>
      <c r="D46" s="192" t="s">
        <v>73</v>
      </c>
      <c r="E46" s="193">
        <v>660</v>
      </c>
      <c r="F46" s="194"/>
      <c r="G46" s="194"/>
      <c r="H46" s="195"/>
      <c r="I46" s="194"/>
      <c r="J46" s="194"/>
      <c r="K46" s="195"/>
      <c r="L46" s="194"/>
      <c r="M46" s="194"/>
      <c r="N46" s="194"/>
      <c r="O46" s="194"/>
      <c r="P46" s="194"/>
    </row>
    <row r="47" spans="1:16" x14ac:dyDescent="0.25">
      <c r="A47" s="189" t="s">
        <v>66</v>
      </c>
      <c r="B47" s="190"/>
      <c r="C47" s="191" t="s">
        <v>126</v>
      </c>
      <c r="D47" s="192" t="s">
        <v>113</v>
      </c>
      <c r="E47" s="193">
        <v>25.8</v>
      </c>
      <c r="F47" s="194"/>
      <c r="G47" s="194"/>
      <c r="H47" s="195"/>
      <c r="I47" s="194"/>
      <c r="J47" s="194"/>
      <c r="K47" s="195"/>
      <c r="L47" s="194"/>
      <c r="M47" s="194"/>
      <c r="N47" s="194"/>
      <c r="O47" s="194"/>
      <c r="P47" s="194"/>
    </row>
    <row r="48" spans="1:16" x14ac:dyDescent="0.25">
      <c r="A48" s="189" t="s">
        <v>66</v>
      </c>
      <c r="B48" s="190"/>
      <c r="C48" s="191" t="s">
        <v>127</v>
      </c>
      <c r="D48" s="192" t="s">
        <v>113</v>
      </c>
      <c r="E48" s="193">
        <v>12.9</v>
      </c>
      <c r="F48" s="194"/>
      <c r="G48" s="194"/>
      <c r="H48" s="195"/>
      <c r="I48" s="194"/>
      <c r="J48" s="194"/>
      <c r="K48" s="195"/>
      <c r="L48" s="194"/>
      <c r="M48" s="194"/>
      <c r="N48" s="194"/>
      <c r="O48" s="194"/>
      <c r="P48" s="194"/>
    </row>
    <row r="49" spans="1:16" x14ac:dyDescent="0.25">
      <c r="A49" s="185" t="s">
        <v>132</v>
      </c>
      <c r="B49" s="186" t="s">
        <v>133</v>
      </c>
      <c r="C49" s="187" t="s">
        <v>134</v>
      </c>
      <c r="D49" s="179" t="s">
        <v>77</v>
      </c>
      <c r="E49" s="180">
        <v>730</v>
      </c>
      <c r="F49" s="181"/>
      <c r="G49" s="181"/>
      <c r="H49" s="182"/>
      <c r="I49" s="181"/>
      <c r="J49" s="181"/>
      <c r="K49" s="182"/>
      <c r="L49" s="181"/>
      <c r="M49" s="181"/>
      <c r="N49" s="181"/>
      <c r="O49" s="181"/>
      <c r="P49" s="181"/>
    </row>
    <row r="50" spans="1:16" x14ac:dyDescent="0.25">
      <c r="A50" s="189" t="s">
        <v>66</v>
      </c>
      <c r="B50" s="190"/>
      <c r="C50" s="191" t="s">
        <v>135</v>
      </c>
      <c r="D50" s="192" t="s">
        <v>113</v>
      </c>
      <c r="E50" s="193">
        <v>21.9</v>
      </c>
      <c r="F50" s="194"/>
      <c r="G50" s="194"/>
      <c r="H50" s="195"/>
      <c r="I50" s="194"/>
      <c r="J50" s="194"/>
      <c r="K50" s="195"/>
      <c r="L50" s="194"/>
      <c r="M50" s="194"/>
      <c r="N50" s="194"/>
      <c r="O50" s="194"/>
      <c r="P50" s="194"/>
    </row>
    <row r="51" spans="1:16" ht="22.5" x14ac:dyDescent="0.25">
      <c r="A51" s="185" t="s">
        <v>136</v>
      </c>
      <c r="B51" s="186" t="s">
        <v>137</v>
      </c>
      <c r="C51" s="187" t="s">
        <v>138</v>
      </c>
      <c r="D51" s="179" t="s">
        <v>77</v>
      </c>
      <c r="E51" s="180">
        <v>700</v>
      </c>
      <c r="F51" s="181"/>
      <c r="G51" s="181"/>
      <c r="H51" s="182"/>
      <c r="I51" s="181"/>
      <c r="J51" s="181"/>
      <c r="K51" s="182"/>
      <c r="L51" s="181"/>
      <c r="M51" s="181"/>
      <c r="N51" s="181"/>
      <c r="O51" s="181"/>
      <c r="P51" s="181"/>
    </row>
    <row r="52" spans="1:16" ht="22.5" x14ac:dyDescent="0.25">
      <c r="A52" s="189" t="s">
        <v>66</v>
      </c>
      <c r="B52" s="190"/>
      <c r="C52" s="191" t="s">
        <v>139</v>
      </c>
      <c r="D52" s="192" t="s">
        <v>77</v>
      </c>
      <c r="E52" s="193">
        <v>400</v>
      </c>
      <c r="F52" s="194"/>
      <c r="G52" s="194"/>
      <c r="H52" s="195"/>
      <c r="I52" s="194"/>
      <c r="J52" s="194"/>
      <c r="K52" s="195"/>
      <c r="L52" s="194"/>
      <c r="M52" s="194"/>
      <c r="N52" s="194"/>
      <c r="O52" s="194"/>
      <c r="P52" s="194"/>
    </row>
    <row r="53" spans="1:16" ht="22.5" x14ac:dyDescent="0.25">
      <c r="A53" s="189" t="s">
        <v>66</v>
      </c>
      <c r="B53" s="190"/>
      <c r="C53" s="191" t="s">
        <v>140</v>
      </c>
      <c r="D53" s="192" t="s">
        <v>77</v>
      </c>
      <c r="E53" s="193">
        <v>300</v>
      </c>
      <c r="F53" s="194"/>
      <c r="G53" s="194"/>
      <c r="H53" s="195"/>
      <c r="I53" s="194"/>
      <c r="J53" s="194"/>
      <c r="K53" s="195"/>
      <c r="L53" s="194"/>
      <c r="M53" s="194"/>
      <c r="N53" s="194"/>
      <c r="O53" s="194"/>
      <c r="P53" s="194"/>
    </row>
    <row r="54" spans="1:16" x14ac:dyDescent="0.25">
      <c r="A54" s="185" t="s">
        <v>141</v>
      </c>
      <c r="B54" s="186" t="s">
        <v>142</v>
      </c>
      <c r="C54" s="187" t="s">
        <v>143</v>
      </c>
      <c r="D54" s="179" t="s">
        <v>77</v>
      </c>
      <c r="E54" s="180">
        <v>30</v>
      </c>
      <c r="F54" s="181"/>
      <c r="G54" s="181"/>
      <c r="H54" s="182"/>
      <c r="I54" s="181"/>
      <c r="J54" s="181"/>
      <c r="K54" s="182"/>
      <c r="L54" s="181"/>
      <c r="M54" s="181"/>
      <c r="N54" s="181"/>
      <c r="O54" s="181"/>
      <c r="P54" s="181"/>
    </row>
    <row r="55" spans="1:16" x14ac:dyDescent="0.25">
      <c r="A55" s="189" t="s">
        <v>66</v>
      </c>
      <c r="B55" s="190"/>
      <c r="C55" s="191" t="s">
        <v>144</v>
      </c>
      <c r="D55" s="192" t="s">
        <v>77</v>
      </c>
      <c r="E55" s="193">
        <v>30</v>
      </c>
      <c r="F55" s="194"/>
      <c r="G55" s="194"/>
      <c r="H55" s="195"/>
      <c r="I55" s="194"/>
      <c r="J55" s="194"/>
      <c r="K55" s="195"/>
      <c r="L55" s="194"/>
      <c r="M55" s="194"/>
      <c r="N55" s="194"/>
      <c r="O55" s="194"/>
      <c r="P55" s="194"/>
    </row>
    <row r="56" spans="1:16" ht="22.5" x14ac:dyDescent="0.25">
      <c r="A56" s="185" t="s">
        <v>145</v>
      </c>
      <c r="B56" s="186" t="s">
        <v>146</v>
      </c>
      <c r="C56" s="187" t="s">
        <v>147</v>
      </c>
      <c r="D56" s="179" t="s">
        <v>77</v>
      </c>
      <c r="E56" s="180">
        <v>21</v>
      </c>
      <c r="F56" s="181"/>
      <c r="G56" s="181"/>
      <c r="H56" s="182"/>
      <c r="I56" s="181"/>
      <c r="J56" s="181"/>
      <c r="K56" s="182"/>
      <c r="L56" s="181"/>
      <c r="M56" s="181"/>
      <c r="N56" s="181"/>
      <c r="O56" s="181"/>
      <c r="P56" s="181"/>
    </row>
    <row r="57" spans="1:16" x14ac:dyDescent="0.25">
      <c r="A57" s="189" t="s">
        <v>66</v>
      </c>
      <c r="B57" s="190"/>
      <c r="C57" s="191" t="s">
        <v>148</v>
      </c>
      <c r="D57" s="192" t="s">
        <v>113</v>
      </c>
      <c r="E57" s="193">
        <v>6.3</v>
      </c>
      <c r="F57" s="194"/>
      <c r="G57" s="194"/>
      <c r="H57" s="195"/>
      <c r="I57" s="194"/>
      <c r="J57" s="194"/>
      <c r="K57" s="195"/>
      <c r="L57" s="194"/>
      <c r="M57" s="194"/>
      <c r="N57" s="194"/>
      <c r="O57" s="194"/>
      <c r="P57" s="194"/>
    </row>
    <row r="58" spans="1:16" x14ac:dyDescent="0.25">
      <c r="A58" s="189" t="s">
        <v>66</v>
      </c>
      <c r="B58" s="190"/>
      <c r="C58" s="191" t="s">
        <v>149</v>
      </c>
      <c r="D58" s="192" t="s">
        <v>113</v>
      </c>
      <c r="E58" s="193">
        <v>1.05</v>
      </c>
      <c r="F58" s="194"/>
      <c r="G58" s="194"/>
      <c r="H58" s="195"/>
      <c r="I58" s="194"/>
      <c r="J58" s="194"/>
      <c r="K58" s="195"/>
      <c r="L58" s="194"/>
      <c r="M58" s="194"/>
      <c r="N58" s="194"/>
      <c r="O58" s="194"/>
      <c r="P58" s="194"/>
    </row>
    <row r="59" spans="1:16" x14ac:dyDescent="0.25">
      <c r="A59" s="189" t="s">
        <v>66</v>
      </c>
      <c r="B59" s="190"/>
      <c r="C59" s="191" t="s">
        <v>121</v>
      </c>
      <c r="D59" s="192" t="s">
        <v>113</v>
      </c>
      <c r="E59" s="193">
        <v>4.2</v>
      </c>
      <c r="F59" s="194"/>
      <c r="G59" s="194"/>
      <c r="H59" s="195"/>
      <c r="I59" s="194"/>
      <c r="J59" s="194"/>
      <c r="K59" s="195"/>
      <c r="L59" s="194"/>
      <c r="M59" s="194"/>
      <c r="N59" s="194"/>
      <c r="O59" s="194"/>
      <c r="P59" s="194"/>
    </row>
    <row r="60" spans="1:16" ht="22.5" x14ac:dyDescent="0.25">
      <c r="A60" s="185" t="s">
        <v>150</v>
      </c>
      <c r="B60" s="186" t="s">
        <v>151</v>
      </c>
      <c r="C60" s="187" t="s">
        <v>152</v>
      </c>
      <c r="D60" s="179" t="s">
        <v>77</v>
      </c>
      <c r="E60" s="180">
        <v>730</v>
      </c>
      <c r="F60" s="181"/>
      <c r="G60" s="181"/>
      <c r="H60" s="182"/>
      <c r="I60" s="181"/>
      <c r="J60" s="181"/>
      <c r="K60" s="182"/>
      <c r="L60" s="181"/>
      <c r="M60" s="181"/>
      <c r="N60" s="181"/>
      <c r="O60" s="181"/>
      <c r="P60" s="181"/>
    </row>
    <row r="61" spans="1:16" ht="22.5" x14ac:dyDescent="0.25">
      <c r="A61" s="189" t="s">
        <v>66</v>
      </c>
      <c r="B61" s="190"/>
      <c r="C61" s="191" t="s">
        <v>153</v>
      </c>
      <c r="D61" s="192" t="s">
        <v>113</v>
      </c>
      <c r="E61" s="193">
        <v>110</v>
      </c>
      <c r="F61" s="194"/>
      <c r="G61" s="194"/>
      <c r="H61" s="195"/>
      <c r="I61" s="194"/>
      <c r="J61" s="194"/>
      <c r="K61" s="195"/>
      <c r="L61" s="194"/>
      <c r="M61" s="194"/>
      <c r="N61" s="194"/>
      <c r="O61" s="194"/>
      <c r="P61" s="194"/>
    </row>
    <row r="62" spans="1:16" ht="22.5" x14ac:dyDescent="0.25">
      <c r="A62" s="185" t="s">
        <v>154</v>
      </c>
      <c r="B62" s="186" t="s">
        <v>155</v>
      </c>
      <c r="C62" s="187" t="s">
        <v>156</v>
      </c>
      <c r="D62" s="179" t="s">
        <v>77</v>
      </c>
      <c r="E62" s="180">
        <v>28</v>
      </c>
      <c r="F62" s="181"/>
      <c r="G62" s="181"/>
      <c r="H62" s="182"/>
      <c r="I62" s="181"/>
      <c r="J62" s="181"/>
      <c r="K62" s="182"/>
      <c r="L62" s="181"/>
      <c r="M62" s="181"/>
      <c r="N62" s="181"/>
      <c r="O62" s="181"/>
      <c r="P62" s="181"/>
    </row>
    <row r="63" spans="1:16" x14ac:dyDescent="0.25">
      <c r="A63" s="189" t="s">
        <v>66</v>
      </c>
      <c r="B63" s="190"/>
      <c r="C63" s="191" t="s">
        <v>157</v>
      </c>
      <c r="D63" s="192" t="s">
        <v>113</v>
      </c>
      <c r="E63" s="193">
        <v>4</v>
      </c>
      <c r="F63" s="194"/>
      <c r="G63" s="194"/>
      <c r="H63" s="195"/>
      <c r="I63" s="194"/>
      <c r="J63" s="194"/>
      <c r="K63" s="195"/>
      <c r="L63" s="194"/>
      <c r="M63" s="194"/>
      <c r="N63" s="194"/>
      <c r="O63" s="194"/>
      <c r="P63" s="194"/>
    </row>
    <row r="64" spans="1:16" ht="22.5" x14ac:dyDescent="0.25">
      <c r="A64" s="185" t="s">
        <v>158</v>
      </c>
      <c r="B64" s="186" t="s">
        <v>159</v>
      </c>
      <c r="C64" s="187" t="s">
        <v>160</v>
      </c>
      <c r="D64" s="179" t="s">
        <v>77</v>
      </c>
      <c r="E64" s="180">
        <v>12</v>
      </c>
      <c r="F64" s="181"/>
      <c r="G64" s="181"/>
      <c r="H64" s="182"/>
      <c r="I64" s="181"/>
      <c r="J64" s="181"/>
      <c r="K64" s="182"/>
      <c r="L64" s="181"/>
      <c r="M64" s="181"/>
      <c r="N64" s="181"/>
      <c r="O64" s="181"/>
      <c r="P64" s="181"/>
    </row>
    <row r="65" spans="1:16" x14ac:dyDescent="0.25">
      <c r="A65" s="189" t="s">
        <v>66</v>
      </c>
      <c r="B65" s="190"/>
      <c r="C65" s="191" t="s">
        <v>161</v>
      </c>
      <c r="D65" s="192" t="s">
        <v>162</v>
      </c>
      <c r="E65" s="193">
        <v>1.8</v>
      </c>
      <c r="F65" s="194"/>
      <c r="G65" s="194"/>
      <c r="H65" s="195"/>
      <c r="I65" s="194"/>
      <c r="J65" s="194"/>
      <c r="K65" s="195"/>
      <c r="L65" s="194"/>
      <c r="M65" s="194"/>
      <c r="N65" s="194"/>
      <c r="O65" s="194"/>
      <c r="P65" s="194"/>
    </row>
    <row r="66" spans="1:16" x14ac:dyDescent="0.25">
      <c r="A66" s="176" t="s">
        <v>66</v>
      </c>
      <c r="B66" s="177"/>
      <c r="C66" s="178" t="s">
        <v>66</v>
      </c>
      <c r="D66" s="179"/>
      <c r="E66" s="180"/>
      <c r="F66" s="181"/>
      <c r="G66" s="181"/>
      <c r="H66" s="182"/>
      <c r="I66" s="181"/>
      <c r="J66" s="181"/>
      <c r="K66" s="182"/>
      <c r="L66" s="183"/>
      <c r="M66" s="183"/>
      <c r="N66" s="183"/>
      <c r="O66" s="183"/>
      <c r="P66" s="183"/>
    </row>
    <row r="67" spans="1:16" x14ac:dyDescent="0.25">
      <c r="A67" s="176" t="s">
        <v>163</v>
      </c>
      <c r="B67" s="177" t="s">
        <v>164</v>
      </c>
      <c r="C67" s="178" t="s">
        <v>165</v>
      </c>
      <c r="D67" s="179"/>
      <c r="E67" s="180"/>
      <c r="F67" s="181"/>
      <c r="G67" s="181"/>
      <c r="H67" s="182"/>
      <c r="I67" s="181"/>
      <c r="J67" s="181"/>
      <c r="K67" s="182"/>
      <c r="L67" s="183"/>
      <c r="M67" s="183"/>
      <c r="N67" s="183"/>
      <c r="O67" s="183"/>
      <c r="P67" s="183"/>
    </row>
    <row r="68" spans="1:16" ht="22.5" x14ac:dyDescent="0.25">
      <c r="A68" s="185" t="s">
        <v>166</v>
      </c>
      <c r="B68" s="186" t="s">
        <v>167</v>
      </c>
      <c r="C68" s="187" t="s">
        <v>168</v>
      </c>
      <c r="D68" s="179" t="s">
        <v>81</v>
      </c>
      <c r="E68" s="180">
        <v>17</v>
      </c>
      <c r="F68" s="181"/>
      <c r="G68" s="181"/>
      <c r="H68" s="182"/>
      <c r="I68" s="181"/>
      <c r="J68" s="181"/>
      <c r="K68" s="182"/>
      <c r="L68" s="181"/>
      <c r="M68" s="181"/>
      <c r="N68" s="181"/>
      <c r="O68" s="181"/>
      <c r="P68" s="181"/>
    </row>
    <row r="69" spans="1:16" ht="22.5" x14ac:dyDescent="0.25">
      <c r="A69" s="189" t="s">
        <v>66</v>
      </c>
      <c r="B69" s="190"/>
      <c r="C69" s="191" t="s">
        <v>169</v>
      </c>
      <c r="D69" s="192" t="s">
        <v>81</v>
      </c>
      <c r="E69" s="193">
        <v>17</v>
      </c>
      <c r="F69" s="194"/>
      <c r="G69" s="194"/>
      <c r="H69" s="195"/>
      <c r="I69" s="194"/>
      <c r="J69" s="194"/>
      <c r="K69" s="195"/>
      <c r="L69" s="194"/>
      <c r="M69" s="194"/>
      <c r="N69" s="194"/>
      <c r="O69" s="194"/>
      <c r="P69" s="194"/>
    </row>
    <row r="70" spans="1:16" x14ac:dyDescent="0.25">
      <c r="A70" s="189" t="s">
        <v>66</v>
      </c>
      <c r="B70" s="190"/>
      <c r="C70" s="191" t="s">
        <v>126</v>
      </c>
      <c r="D70" s="192" t="s">
        <v>113</v>
      </c>
      <c r="E70" s="193">
        <v>2.1760000000000006</v>
      </c>
      <c r="F70" s="194"/>
      <c r="G70" s="194"/>
      <c r="H70" s="195"/>
      <c r="I70" s="194"/>
      <c r="J70" s="194"/>
      <c r="K70" s="195"/>
      <c r="L70" s="194"/>
      <c r="M70" s="194"/>
      <c r="N70" s="194"/>
      <c r="O70" s="194"/>
      <c r="P70" s="194"/>
    </row>
    <row r="71" spans="1:16" ht="22.5" x14ac:dyDescent="0.25">
      <c r="A71" s="185" t="s">
        <v>170</v>
      </c>
      <c r="B71" s="186" t="s">
        <v>171</v>
      </c>
      <c r="C71" s="187" t="s">
        <v>172</v>
      </c>
      <c r="D71" s="179" t="s">
        <v>81</v>
      </c>
      <c r="E71" s="180">
        <v>8</v>
      </c>
      <c r="F71" s="181"/>
      <c r="G71" s="181"/>
      <c r="H71" s="182"/>
      <c r="I71" s="181"/>
      <c r="J71" s="181"/>
      <c r="K71" s="182"/>
      <c r="L71" s="181"/>
      <c r="M71" s="181"/>
      <c r="N71" s="181"/>
      <c r="O71" s="181"/>
      <c r="P71" s="181"/>
    </row>
    <row r="72" spans="1:16" ht="33.75" x14ac:dyDescent="0.25">
      <c r="A72" s="189" t="s">
        <v>66</v>
      </c>
      <c r="B72" s="190"/>
      <c r="C72" s="191" t="s">
        <v>173</v>
      </c>
      <c r="D72" s="192" t="s">
        <v>81</v>
      </c>
      <c r="E72" s="193">
        <v>8</v>
      </c>
      <c r="F72" s="194"/>
      <c r="G72" s="194"/>
      <c r="H72" s="195"/>
      <c r="I72" s="194"/>
      <c r="J72" s="194"/>
      <c r="K72" s="195"/>
      <c r="L72" s="194"/>
      <c r="M72" s="194"/>
      <c r="N72" s="194"/>
      <c r="O72" s="194"/>
      <c r="P72" s="194"/>
    </row>
    <row r="73" spans="1:16" x14ac:dyDescent="0.25">
      <c r="A73" s="189" t="s">
        <v>66</v>
      </c>
      <c r="B73" s="190"/>
      <c r="C73" s="191" t="s">
        <v>126</v>
      </c>
      <c r="D73" s="192" t="s">
        <v>113</v>
      </c>
      <c r="E73" s="193">
        <v>0.51200000000000012</v>
      </c>
      <c r="F73" s="194"/>
      <c r="G73" s="194"/>
      <c r="H73" s="195"/>
      <c r="I73" s="194"/>
      <c r="J73" s="194"/>
      <c r="K73" s="195"/>
      <c r="L73" s="194"/>
      <c r="M73" s="194"/>
      <c r="N73" s="194"/>
      <c r="O73" s="194"/>
      <c r="P73" s="194"/>
    </row>
    <row r="74" spans="1:16" ht="22.5" x14ac:dyDescent="0.25">
      <c r="A74" s="185" t="s">
        <v>174</v>
      </c>
      <c r="B74" s="186" t="s">
        <v>175</v>
      </c>
      <c r="C74" s="187" t="s">
        <v>176</v>
      </c>
      <c r="D74" s="179" t="s">
        <v>77</v>
      </c>
      <c r="E74" s="180">
        <v>2390</v>
      </c>
      <c r="F74" s="181"/>
      <c r="G74" s="181"/>
      <c r="H74" s="182"/>
      <c r="I74" s="181"/>
      <c r="J74" s="181"/>
      <c r="K74" s="182"/>
      <c r="L74" s="181"/>
      <c r="M74" s="181"/>
      <c r="N74" s="181"/>
      <c r="O74" s="181"/>
      <c r="P74" s="181"/>
    </row>
    <row r="75" spans="1:16" x14ac:dyDescent="0.25">
      <c r="A75" s="189" t="s">
        <v>66</v>
      </c>
      <c r="B75" s="190"/>
      <c r="C75" s="191" t="s">
        <v>177</v>
      </c>
      <c r="D75" s="192" t="s">
        <v>113</v>
      </c>
      <c r="E75" s="193">
        <v>120</v>
      </c>
      <c r="F75" s="194"/>
      <c r="G75" s="194"/>
      <c r="H75" s="195"/>
      <c r="I75" s="194"/>
      <c r="J75" s="194"/>
      <c r="K75" s="195"/>
      <c r="L75" s="194"/>
      <c r="M75" s="194"/>
      <c r="N75" s="194"/>
      <c r="O75" s="194"/>
      <c r="P75" s="194"/>
    </row>
    <row r="76" spans="1:16" x14ac:dyDescent="0.25">
      <c r="A76" s="189" t="s">
        <v>66</v>
      </c>
      <c r="B76" s="190"/>
      <c r="C76" s="191" t="s">
        <v>178</v>
      </c>
      <c r="D76" s="192" t="s">
        <v>113</v>
      </c>
      <c r="E76" s="193">
        <v>119</v>
      </c>
      <c r="F76" s="194"/>
      <c r="G76" s="194"/>
      <c r="H76" s="195"/>
      <c r="I76" s="194"/>
      <c r="J76" s="194"/>
      <c r="K76" s="195"/>
      <c r="L76" s="194"/>
      <c r="M76" s="194"/>
      <c r="N76" s="194"/>
      <c r="O76" s="194"/>
      <c r="P76" s="194"/>
    </row>
    <row r="77" spans="1:16" x14ac:dyDescent="0.25">
      <c r="A77" s="189" t="s">
        <v>66</v>
      </c>
      <c r="B77" s="190"/>
      <c r="C77" s="191" t="s">
        <v>179</v>
      </c>
      <c r="D77" s="192" t="s">
        <v>180</v>
      </c>
      <c r="E77" s="193">
        <v>47.8</v>
      </c>
      <c r="F77" s="194"/>
      <c r="G77" s="194"/>
      <c r="H77" s="195"/>
      <c r="I77" s="194"/>
      <c r="J77" s="194"/>
      <c r="K77" s="195"/>
      <c r="L77" s="194"/>
      <c r="M77" s="194"/>
      <c r="N77" s="194"/>
      <c r="O77" s="194"/>
      <c r="P77" s="194"/>
    </row>
    <row r="78" spans="1:16" ht="22.5" x14ac:dyDescent="0.25">
      <c r="A78" s="185" t="s">
        <v>181</v>
      </c>
      <c r="B78" s="186" t="s">
        <v>182</v>
      </c>
      <c r="C78" s="187" t="s">
        <v>183</v>
      </c>
      <c r="D78" s="179" t="s">
        <v>77</v>
      </c>
      <c r="E78" s="180">
        <v>125</v>
      </c>
      <c r="F78" s="181"/>
      <c r="G78" s="181"/>
      <c r="H78" s="182"/>
      <c r="I78" s="181"/>
      <c r="J78" s="181"/>
      <c r="K78" s="182"/>
      <c r="L78" s="181"/>
      <c r="M78" s="181"/>
      <c r="N78" s="181"/>
      <c r="O78" s="181"/>
      <c r="P78" s="181"/>
    </row>
    <row r="79" spans="1:16" x14ac:dyDescent="0.25">
      <c r="A79" s="189" t="s">
        <v>66</v>
      </c>
      <c r="B79" s="190"/>
      <c r="C79" s="191" t="s">
        <v>178</v>
      </c>
      <c r="D79" s="192" t="s">
        <v>113</v>
      </c>
      <c r="E79" s="193">
        <v>50</v>
      </c>
      <c r="F79" s="194"/>
      <c r="G79" s="194"/>
      <c r="H79" s="195"/>
      <c r="I79" s="194"/>
      <c r="J79" s="194"/>
      <c r="K79" s="195"/>
      <c r="L79" s="194"/>
      <c r="M79" s="194"/>
      <c r="N79" s="194"/>
      <c r="O79" s="194"/>
      <c r="P79" s="194"/>
    </row>
    <row r="80" spans="1:16" ht="33.75" x14ac:dyDescent="0.25">
      <c r="A80" s="185" t="s">
        <v>184</v>
      </c>
      <c r="B80" s="186" t="s">
        <v>185</v>
      </c>
      <c r="C80" s="187" t="s">
        <v>186</v>
      </c>
      <c r="D80" s="179" t="s">
        <v>97</v>
      </c>
      <c r="E80" s="180">
        <v>1</v>
      </c>
      <c r="F80" s="181"/>
      <c r="G80" s="181"/>
      <c r="H80" s="182"/>
      <c r="I80" s="181"/>
      <c r="J80" s="181"/>
      <c r="K80" s="182"/>
      <c r="L80" s="181"/>
      <c r="M80" s="181"/>
      <c r="N80" s="181"/>
      <c r="O80" s="181"/>
      <c r="P80" s="181"/>
    </row>
    <row r="81" spans="1:16" ht="33.75" x14ac:dyDescent="0.25">
      <c r="A81" s="185" t="s">
        <v>187</v>
      </c>
      <c r="B81" s="186" t="s">
        <v>188</v>
      </c>
      <c r="C81" s="187" t="s">
        <v>189</v>
      </c>
      <c r="D81" s="179" t="s">
        <v>97</v>
      </c>
      <c r="E81" s="180">
        <v>1</v>
      </c>
      <c r="F81" s="181"/>
      <c r="G81" s="181"/>
      <c r="H81" s="182"/>
      <c r="I81" s="181"/>
      <c r="J81" s="181"/>
      <c r="K81" s="182"/>
      <c r="L81" s="181"/>
      <c r="M81" s="181"/>
      <c r="N81" s="181"/>
      <c r="O81" s="181"/>
      <c r="P81" s="181"/>
    </row>
    <row r="82" spans="1:16" x14ac:dyDescent="0.25">
      <c r="A82" s="185" t="s">
        <v>190</v>
      </c>
      <c r="B82" s="186" t="s">
        <v>191</v>
      </c>
      <c r="C82" s="187" t="s">
        <v>192</v>
      </c>
      <c r="D82" s="179" t="s">
        <v>81</v>
      </c>
      <c r="E82" s="180">
        <v>4</v>
      </c>
      <c r="F82" s="181"/>
      <c r="G82" s="181"/>
      <c r="H82" s="182"/>
      <c r="I82" s="181"/>
      <c r="J82" s="181"/>
      <c r="K82" s="182"/>
      <c r="L82" s="181"/>
      <c r="M82" s="181"/>
      <c r="N82" s="181"/>
      <c r="O82" s="181"/>
      <c r="P82" s="181"/>
    </row>
    <row r="83" spans="1:16" ht="22.5" x14ac:dyDescent="0.25">
      <c r="A83" s="185" t="s">
        <v>193</v>
      </c>
      <c r="B83" s="186" t="s">
        <v>194</v>
      </c>
      <c r="C83" s="187" t="s">
        <v>195</v>
      </c>
      <c r="D83" s="179" t="s">
        <v>81</v>
      </c>
      <c r="E83" s="180">
        <v>51</v>
      </c>
      <c r="F83" s="181"/>
      <c r="G83" s="181"/>
      <c r="H83" s="182"/>
      <c r="I83" s="181"/>
      <c r="J83" s="181"/>
      <c r="K83" s="182"/>
      <c r="L83" s="181"/>
      <c r="M83" s="181"/>
      <c r="N83" s="181"/>
      <c r="O83" s="181"/>
      <c r="P83" s="181"/>
    </row>
    <row r="84" spans="1:16" ht="22.5" x14ac:dyDescent="0.25">
      <c r="A84" s="189" t="s">
        <v>66</v>
      </c>
      <c r="B84" s="190"/>
      <c r="C84" s="191" t="s">
        <v>196</v>
      </c>
      <c r="D84" s="192" t="s">
        <v>113</v>
      </c>
      <c r="E84" s="193">
        <v>3.2640000000000011</v>
      </c>
      <c r="F84" s="194"/>
      <c r="G84" s="194"/>
      <c r="H84" s="195"/>
      <c r="I84" s="194"/>
      <c r="J84" s="194"/>
      <c r="K84" s="195"/>
      <c r="L84" s="194"/>
      <c r="M84" s="194"/>
      <c r="N84" s="194"/>
      <c r="O84" s="194"/>
      <c r="P84" s="194"/>
    </row>
    <row r="85" spans="1:16" x14ac:dyDescent="0.25">
      <c r="A85" s="189" t="s">
        <v>66</v>
      </c>
      <c r="B85" s="190"/>
      <c r="C85" s="191" t="s">
        <v>197</v>
      </c>
      <c r="D85" s="192" t="s">
        <v>81</v>
      </c>
      <c r="E85" s="193">
        <v>51</v>
      </c>
      <c r="F85" s="194"/>
      <c r="G85" s="194"/>
      <c r="H85" s="195"/>
      <c r="I85" s="194"/>
      <c r="J85" s="194"/>
      <c r="K85" s="195"/>
      <c r="L85" s="194"/>
      <c r="M85" s="194"/>
      <c r="N85" s="194"/>
      <c r="O85" s="194"/>
      <c r="P85" s="194"/>
    </row>
    <row r="86" spans="1:16" ht="22.5" x14ac:dyDescent="0.25">
      <c r="A86" s="189" t="s">
        <v>66</v>
      </c>
      <c r="B86" s="190"/>
      <c r="C86" s="191" t="s">
        <v>198</v>
      </c>
      <c r="D86" s="192" t="s">
        <v>81</v>
      </c>
      <c r="E86" s="193">
        <v>12</v>
      </c>
      <c r="F86" s="194"/>
      <c r="G86" s="194"/>
      <c r="H86" s="195"/>
      <c r="I86" s="194"/>
      <c r="J86" s="194"/>
      <c r="K86" s="195"/>
      <c r="L86" s="194"/>
      <c r="M86" s="194"/>
      <c r="N86" s="194"/>
      <c r="O86" s="194"/>
      <c r="P86" s="194"/>
    </row>
    <row r="87" spans="1:16" ht="22.5" x14ac:dyDescent="0.25">
      <c r="A87" s="189" t="s">
        <v>66</v>
      </c>
      <c r="B87" s="190"/>
      <c r="C87" s="191" t="s">
        <v>199</v>
      </c>
      <c r="D87" s="192" t="s">
        <v>81</v>
      </c>
      <c r="E87" s="193">
        <v>2</v>
      </c>
      <c r="F87" s="194"/>
      <c r="G87" s="194"/>
      <c r="H87" s="195"/>
      <c r="I87" s="194"/>
      <c r="J87" s="194"/>
      <c r="K87" s="195"/>
      <c r="L87" s="194"/>
      <c r="M87" s="194"/>
      <c r="N87" s="194"/>
      <c r="O87" s="194"/>
      <c r="P87" s="194"/>
    </row>
    <row r="88" spans="1:16" ht="22.5" x14ac:dyDescent="0.25">
      <c r="A88" s="189" t="s">
        <v>66</v>
      </c>
      <c r="B88" s="190"/>
      <c r="C88" s="191" t="s">
        <v>200</v>
      </c>
      <c r="D88" s="192" t="s">
        <v>81</v>
      </c>
      <c r="E88" s="193">
        <v>5</v>
      </c>
      <c r="F88" s="194"/>
      <c r="G88" s="194"/>
      <c r="H88" s="195"/>
      <c r="I88" s="194"/>
      <c r="J88" s="194"/>
      <c r="K88" s="195"/>
      <c r="L88" s="194"/>
      <c r="M88" s="194"/>
      <c r="N88" s="194"/>
      <c r="O88" s="194"/>
      <c r="P88" s="194"/>
    </row>
    <row r="89" spans="1:16" ht="22.5" x14ac:dyDescent="0.25">
      <c r="A89" s="189" t="s">
        <v>66</v>
      </c>
      <c r="B89" s="190"/>
      <c r="C89" s="191" t="s">
        <v>201</v>
      </c>
      <c r="D89" s="192" t="s">
        <v>81</v>
      </c>
      <c r="E89" s="193">
        <v>3</v>
      </c>
      <c r="F89" s="194"/>
      <c r="G89" s="194"/>
      <c r="H89" s="195"/>
      <c r="I89" s="194"/>
      <c r="J89" s="194"/>
      <c r="K89" s="195"/>
      <c r="L89" s="194"/>
      <c r="M89" s="194"/>
      <c r="N89" s="194"/>
      <c r="O89" s="194"/>
      <c r="P89" s="194"/>
    </row>
    <row r="90" spans="1:16" ht="22.5" x14ac:dyDescent="0.25">
      <c r="A90" s="189" t="s">
        <v>66</v>
      </c>
      <c r="B90" s="190"/>
      <c r="C90" s="191" t="s">
        <v>202</v>
      </c>
      <c r="D90" s="192" t="s">
        <v>81</v>
      </c>
      <c r="E90" s="193">
        <v>16</v>
      </c>
      <c r="F90" s="194"/>
      <c r="G90" s="194"/>
      <c r="H90" s="195"/>
      <c r="I90" s="194"/>
      <c r="J90" s="194"/>
      <c r="K90" s="195"/>
      <c r="L90" s="194"/>
      <c r="M90" s="194"/>
      <c r="N90" s="194"/>
      <c r="O90" s="194"/>
      <c r="P90" s="194"/>
    </row>
    <row r="91" spans="1:16" ht="22.5" x14ac:dyDescent="0.25">
      <c r="A91" s="189" t="s">
        <v>66</v>
      </c>
      <c r="B91" s="190"/>
      <c r="C91" s="191" t="s">
        <v>203</v>
      </c>
      <c r="D91" s="192" t="s">
        <v>81</v>
      </c>
      <c r="E91" s="193">
        <v>13</v>
      </c>
      <c r="F91" s="194"/>
      <c r="G91" s="194"/>
      <c r="H91" s="195"/>
      <c r="I91" s="194"/>
      <c r="J91" s="194"/>
      <c r="K91" s="195"/>
      <c r="L91" s="194"/>
      <c r="M91" s="194"/>
      <c r="N91" s="194"/>
      <c r="O91" s="194"/>
      <c r="P91" s="194"/>
    </row>
    <row r="92" spans="1:16" ht="22.5" x14ac:dyDescent="0.25">
      <c r="A92" s="185" t="s">
        <v>204</v>
      </c>
      <c r="B92" s="186" t="s">
        <v>205</v>
      </c>
      <c r="C92" s="187" t="s">
        <v>206</v>
      </c>
      <c r="D92" s="179" t="s">
        <v>81</v>
      </c>
      <c r="E92" s="180">
        <v>225</v>
      </c>
      <c r="F92" s="181"/>
      <c r="G92" s="181"/>
      <c r="H92" s="182"/>
      <c r="I92" s="181"/>
      <c r="J92" s="181"/>
      <c r="K92" s="182"/>
      <c r="L92" s="181"/>
      <c r="M92" s="181"/>
      <c r="N92" s="181"/>
      <c r="O92" s="181"/>
      <c r="P92" s="181"/>
    </row>
    <row r="93" spans="1:16" ht="22.5" x14ac:dyDescent="0.25">
      <c r="A93" s="189" t="s">
        <v>66</v>
      </c>
      <c r="B93" s="190"/>
      <c r="C93" s="191" t="s">
        <v>196</v>
      </c>
      <c r="D93" s="192" t="s">
        <v>113</v>
      </c>
      <c r="E93" s="193">
        <v>14.4</v>
      </c>
      <c r="F93" s="194"/>
      <c r="G93" s="194"/>
      <c r="H93" s="195"/>
      <c r="I93" s="194"/>
      <c r="J93" s="194"/>
      <c r="K93" s="195"/>
      <c r="L93" s="194"/>
      <c r="M93" s="194"/>
      <c r="N93" s="194"/>
      <c r="O93" s="194"/>
      <c r="P93" s="194"/>
    </row>
    <row r="94" spans="1:16" x14ac:dyDescent="0.25">
      <c r="A94" s="189" t="s">
        <v>66</v>
      </c>
      <c r="B94" s="190"/>
      <c r="C94" s="191" t="s">
        <v>207</v>
      </c>
      <c r="D94" s="192" t="s">
        <v>81</v>
      </c>
      <c r="E94" s="193">
        <v>20</v>
      </c>
      <c r="F94" s="194"/>
      <c r="G94" s="194"/>
      <c r="H94" s="195"/>
      <c r="I94" s="194"/>
      <c r="J94" s="194"/>
      <c r="K94" s="195"/>
      <c r="L94" s="194"/>
      <c r="M94" s="194"/>
      <c r="N94" s="194"/>
      <c r="O94" s="194"/>
      <c r="P94" s="194"/>
    </row>
    <row r="95" spans="1:16" x14ac:dyDescent="0.25">
      <c r="A95" s="189" t="s">
        <v>66</v>
      </c>
      <c r="B95" s="190"/>
      <c r="C95" s="191" t="s">
        <v>208</v>
      </c>
      <c r="D95" s="192" t="s">
        <v>81</v>
      </c>
      <c r="E95" s="193">
        <v>50</v>
      </c>
      <c r="F95" s="194"/>
      <c r="G95" s="194"/>
      <c r="H95" s="195"/>
      <c r="I95" s="194"/>
      <c r="J95" s="194"/>
      <c r="K95" s="195"/>
      <c r="L95" s="194"/>
      <c r="M95" s="194"/>
      <c r="N95" s="194"/>
      <c r="O95" s="194"/>
      <c r="P95" s="194"/>
    </row>
    <row r="96" spans="1:16" x14ac:dyDescent="0.25">
      <c r="A96" s="189" t="s">
        <v>66</v>
      </c>
      <c r="B96" s="190"/>
      <c r="C96" s="191" t="s">
        <v>209</v>
      </c>
      <c r="D96" s="192" t="s">
        <v>81</v>
      </c>
      <c r="E96" s="193">
        <v>45</v>
      </c>
      <c r="F96" s="194"/>
      <c r="G96" s="194"/>
      <c r="H96" s="195"/>
      <c r="I96" s="194"/>
      <c r="J96" s="194"/>
      <c r="K96" s="195"/>
      <c r="L96" s="194"/>
      <c r="M96" s="194"/>
      <c r="N96" s="194"/>
      <c r="O96" s="194"/>
      <c r="P96" s="194"/>
    </row>
    <row r="97" spans="1:16" x14ac:dyDescent="0.25">
      <c r="A97" s="189" t="s">
        <v>66</v>
      </c>
      <c r="B97" s="190"/>
      <c r="C97" s="191" t="s">
        <v>210</v>
      </c>
      <c r="D97" s="192" t="s">
        <v>81</v>
      </c>
      <c r="E97" s="193">
        <v>50</v>
      </c>
      <c r="F97" s="194"/>
      <c r="G97" s="194"/>
      <c r="H97" s="195"/>
      <c r="I97" s="194"/>
      <c r="J97" s="194"/>
      <c r="K97" s="195"/>
      <c r="L97" s="194"/>
      <c r="M97" s="194"/>
      <c r="N97" s="194"/>
      <c r="O97" s="194"/>
      <c r="P97" s="194"/>
    </row>
    <row r="98" spans="1:16" x14ac:dyDescent="0.25">
      <c r="A98" s="189" t="s">
        <v>66</v>
      </c>
      <c r="B98" s="190"/>
      <c r="C98" s="191" t="s">
        <v>211</v>
      </c>
      <c r="D98" s="192" t="s">
        <v>81</v>
      </c>
      <c r="E98" s="193">
        <v>60</v>
      </c>
      <c r="F98" s="194"/>
      <c r="G98" s="194"/>
      <c r="H98" s="195"/>
      <c r="I98" s="194"/>
      <c r="J98" s="194"/>
      <c r="K98" s="195"/>
      <c r="L98" s="194"/>
      <c r="M98" s="194"/>
      <c r="N98" s="194"/>
      <c r="O98" s="194"/>
      <c r="P98" s="194"/>
    </row>
    <row r="99" spans="1:16" x14ac:dyDescent="0.25">
      <c r="A99" s="176" t="s">
        <v>66</v>
      </c>
      <c r="B99" s="177"/>
      <c r="C99" s="178" t="s">
        <v>66</v>
      </c>
      <c r="D99" s="179">
        <v>0</v>
      </c>
      <c r="E99" s="180"/>
      <c r="F99" s="181"/>
      <c r="G99" s="181"/>
      <c r="H99" s="182"/>
      <c r="I99" s="181"/>
      <c r="J99" s="181"/>
      <c r="K99" s="182"/>
      <c r="L99" s="183"/>
      <c r="M99" s="183"/>
      <c r="N99" s="183"/>
      <c r="O99" s="183"/>
      <c r="P99" s="183"/>
    </row>
    <row r="100" spans="1:16" x14ac:dyDescent="0.25">
      <c r="A100" s="196"/>
      <c r="B100" s="196" t="s">
        <v>212</v>
      </c>
      <c r="C100" s="197" t="s">
        <v>257</v>
      </c>
      <c r="D100" s="198"/>
      <c r="E100" s="196"/>
      <c r="F100" s="196"/>
      <c r="G100" s="196"/>
      <c r="H100" s="196"/>
      <c r="I100" s="196"/>
      <c r="J100" s="196"/>
      <c r="K100" s="196"/>
      <c r="L100" s="199"/>
      <c r="M100" s="199"/>
      <c r="N100" s="199"/>
      <c r="O100" s="199"/>
      <c r="P100" s="199"/>
    </row>
    <row r="101" spans="1:16" x14ac:dyDescent="0.25">
      <c r="A101" s="196"/>
      <c r="B101" s="196"/>
      <c r="C101" s="200"/>
      <c r="D101" s="201"/>
      <c r="E101" s="196"/>
      <c r="F101" s="196"/>
      <c r="G101" s="196"/>
      <c r="H101" s="196"/>
      <c r="I101" s="196"/>
      <c r="J101" s="196"/>
      <c r="K101" s="196"/>
      <c r="L101" s="199"/>
      <c r="M101" s="199"/>
      <c r="N101" s="199"/>
      <c r="O101" s="199"/>
      <c r="P101" s="196"/>
    </row>
    <row r="102" spans="1:16" x14ac:dyDescent="0.25">
      <c r="A102" s="199"/>
      <c r="B102" s="199"/>
      <c r="C102" s="202"/>
      <c r="D102" s="203"/>
      <c r="E102" s="199"/>
      <c r="F102" s="199"/>
      <c r="G102" s="199"/>
      <c r="H102" s="199"/>
      <c r="I102" s="199"/>
      <c r="J102" s="199"/>
      <c r="K102" s="199"/>
      <c r="L102" s="199"/>
      <c r="M102" s="199"/>
      <c r="N102" s="199"/>
      <c r="O102" s="199"/>
      <c r="P102" s="196"/>
    </row>
    <row r="103" spans="1:16" x14ac:dyDescent="0.25">
      <c r="A103" s="204"/>
      <c r="B103" s="204"/>
      <c r="C103" s="204"/>
      <c r="D103" s="204"/>
      <c r="E103" s="205"/>
      <c r="F103" s="204"/>
      <c r="G103" s="204"/>
      <c r="H103" s="204"/>
      <c r="I103" s="204"/>
      <c r="J103" s="204"/>
      <c r="K103" s="204"/>
      <c r="L103" s="204"/>
      <c r="M103" s="204"/>
      <c r="N103" s="204"/>
      <c r="O103" s="204"/>
      <c r="P103" s="204"/>
    </row>
    <row r="104" spans="1:16" ht="24.95" customHeight="1" x14ac:dyDescent="0.25">
      <c r="A104" s="206" t="s">
        <v>215</v>
      </c>
      <c r="B104" s="206"/>
      <c r="C104" s="206"/>
      <c r="D104" s="206"/>
      <c r="E104" s="206"/>
      <c r="F104" s="206"/>
      <c r="G104" s="206"/>
      <c r="H104" s="206"/>
      <c r="I104" s="206"/>
      <c r="J104" s="206"/>
      <c r="K104" s="206"/>
      <c r="L104" s="206"/>
      <c r="M104" s="206"/>
      <c r="N104" s="206"/>
      <c r="O104" s="206"/>
      <c r="P104" s="206"/>
    </row>
    <row r="105" spans="1:16" x14ac:dyDescent="0.25">
      <c r="A105" s="204"/>
      <c r="B105" s="204"/>
      <c r="C105" s="204"/>
      <c r="D105" s="204"/>
      <c r="E105" s="205"/>
      <c r="F105" s="204"/>
      <c r="G105" s="204"/>
      <c r="H105" s="204"/>
      <c r="I105" s="204"/>
      <c r="J105" s="204"/>
      <c r="K105" s="204"/>
      <c r="L105" s="204"/>
      <c r="M105" s="204"/>
      <c r="N105" s="204"/>
      <c r="O105" s="204"/>
      <c r="P105" s="204"/>
    </row>
    <row r="106" spans="1:16" x14ac:dyDescent="0.25">
      <c r="A106" s="204"/>
      <c r="B106" s="204"/>
      <c r="C106" s="204"/>
      <c r="D106" s="204"/>
      <c r="E106" s="204"/>
      <c r="F106" s="207" t="s">
        <v>22</v>
      </c>
      <c r="G106" s="207"/>
      <c r="H106" s="208"/>
      <c r="I106" s="208"/>
      <c r="J106" s="208"/>
      <c r="K106" s="208"/>
      <c r="L106" s="208"/>
      <c r="M106" s="207" t="s">
        <v>23</v>
      </c>
      <c r="N106" s="207"/>
      <c r="O106" s="209"/>
      <c r="P106" s="209"/>
    </row>
    <row r="107" spans="1:16" x14ac:dyDescent="0.25">
      <c r="A107" s="204"/>
      <c r="B107" s="204"/>
      <c r="C107" s="204"/>
      <c r="D107" s="204"/>
      <c r="E107" s="204"/>
      <c r="F107" s="204"/>
      <c r="G107" s="204"/>
      <c r="H107" s="210" t="s">
        <v>24</v>
      </c>
      <c r="I107" s="210"/>
      <c r="J107" s="210"/>
      <c r="K107" s="210"/>
      <c r="L107" s="210"/>
      <c r="M107" s="204"/>
      <c r="N107" s="204"/>
      <c r="O107" s="204"/>
      <c r="P107" s="204"/>
    </row>
  </sheetData>
  <mergeCells count="42">
    <mergeCell ref="A5:B5"/>
    <mergeCell ref="C5:P5"/>
    <mergeCell ref="A1:P1"/>
    <mergeCell ref="A2:P2"/>
    <mergeCell ref="A3:P3"/>
    <mergeCell ref="A4:B4"/>
    <mergeCell ref="C4:P4"/>
    <mergeCell ref="A6:B6"/>
    <mergeCell ref="C6:P6"/>
    <mergeCell ref="A7:B7"/>
    <mergeCell ref="C7:P7"/>
    <mergeCell ref="A8:B8"/>
    <mergeCell ref="C8:P8"/>
    <mergeCell ref="A9:B9"/>
    <mergeCell ref="C9:P9"/>
    <mergeCell ref="A10:B10"/>
    <mergeCell ref="C10:P10"/>
    <mergeCell ref="A11:B11"/>
    <mergeCell ref="C11:P11"/>
    <mergeCell ref="A12:B12"/>
    <mergeCell ref="C12:P12"/>
    <mergeCell ref="A13:B13"/>
    <mergeCell ref="C13:P13"/>
    <mergeCell ref="A14:B14"/>
    <mergeCell ref="C14:P14"/>
    <mergeCell ref="A15:B15"/>
    <mergeCell ref="C15:P15"/>
    <mergeCell ref="A16:B16"/>
    <mergeCell ref="K16:P16"/>
    <mergeCell ref="A17:A18"/>
    <mergeCell ref="B17:B18"/>
    <mergeCell ref="C17:C18"/>
    <mergeCell ref="D17:D18"/>
    <mergeCell ref="E17:E18"/>
    <mergeCell ref="F17:K17"/>
    <mergeCell ref="H107:L107"/>
    <mergeCell ref="L17:P17"/>
    <mergeCell ref="A104:P104"/>
    <mergeCell ref="F106:G106"/>
    <mergeCell ref="H106:L106"/>
    <mergeCell ref="M106:N106"/>
    <mergeCell ref="O106:P106"/>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topLeftCell="A13" workbookViewId="0">
      <selection activeCell="C63" sqref="C63"/>
    </sheetView>
  </sheetViews>
  <sheetFormatPr defaultRowHeight="15" x14ac:dyDescent="0.25"/>
  <cols>
    <col min="1" max="2" width="9.140625" style="52"/>
    <col min="3" max="3" width="49.140625" style="52" bestFit="1" customWidth="1"/>
    <col min="4" max="16384" width="9.140625" style="52"/>
  </cols>
  <sheetData>
    <row r="1" spans="1:16" x14ac:dyDescent="0.25">
      <c r="A1" s="133" t="str">
        <f>C11</f>
        <v>ELT - Ārējie elektrības tīkli - I Būvniecības kārta</v>
      </c>
      <c r="B1" s="133"/>
      <c r="C1" s="133"/>
      <c r="D1" s="133"/>
      <c r="E1" s="133"/>
      <c r="F1" s="133"/>
      <c r="G1" s="133"/>
      <c r="H1" s="133"/>
      <c r="I1" s="133"/>
      <c r="J1" s="133"/>
      <c r="K1" s="133"/>
      <c r="L1" s="133"/>
      <c r="M1" s="133"/>
      <c r="N1" s="133"/>
      <c r="O1" s="133"/>
      <c r="P1" s="133"/>
    </row>
    <row r="2" spans="1:16" x14ac:dyDescent="0.25">
      <c r="A2" s="134" t="s">
        <v>50</v>
      </c>
      <c r="B2" s="134"/>
      <c r="C2" s="134"/>
      <c r="D2" s="134"/>
      <c r="E2" s="134"/>
      <c r="F2" s="134"/>
      <c r="G2" s="134"/>
      <c r="H2" s="134"/>
      <c r="I2" s="134"/>
      <c r="J2" s="134"/>
      <c r="K2" s="134"/>
      <c r="L2" s="134"/>
      <c r="M2" s="134"/>
      <c r="N2" s="134"/>
      <c r="O2" s="134"/>
      <c r="P2" s="134"/>
    </row>
    <row r="3" spans="1:16" x14ac:dyDescent="0.25">
      <c r="A3" s="131" t="s">
        <v>33</v>
      </c>
      <c r="B3" s="135"/>
      <c r="C3" s="136" t="str">
        <f>IF([4]KOPTAME!C10="","",[4]KOPTAME!C10)</f>
        <v/>
      </c>
      <c r="D3" s="136"/>
      <c r="E3" s="136"/>
      <c r="F3" s="136"/>
      <c r="G3" s="136"/>
      <c r="H3" s="136"/>
      <c r="I3" s="136"/>
      <c r="J3" s="136"/>
      <c r="K3" s="136"/>
      <c r="L3" s="136"/>
      <c r="M3" s="136"/>
      <c r="N3" s="136"/>
      <c r="O3" s="136"/>
      <c r="P3" s="136"/>
    </row>
    <row r="4" spans="1:16" x14ac:dyDescent="0.25">
      <c r="A4" s="131" t="s">
        <v>2</v>
      </c>
      <c r="B4" s="131"/>
      <c r="C4" s="132" t="str">
        <f>IF([4]KOPTAME!C11="","",[4]KOPTAME!C11)</f>
        <v>Kandavas novada dome</v>
      </c>
      <c r="D4" s="132"/>
      <c r="E4" s="132"/>
      <c r="F4" s="132"/>
      <c r="G4" s="132"/>
      <c r="H4" s="132"/>
      <c r="I4" s="132"/>
      <c r="J4" s="132"/>
      <c r="K4" s="132"/>
      <c r="L4" s="132"/>
      <c r="M4" s="132"/>
      <c r="N4" s="132"/>
      <c r="O4" s="132"/>
      <c r="P4" s="132"/>
    </row>
    <row r="5" spans="1:16" x14ac:dyDescent="0.25">
      <c r="A5" s="131" t="s">
        <v>0</v>
      </c>
      <c r="B5" s="131"/>
      <c r="C5" s="132">
        <f>IF([4]KOPTAME!C12="","",[4]KOPTAME!C12)</f>
        <v>90000050886</v>
      </c>
      <c r="D5" s="132"/>
      <c r="E5" s="132"/>
      <c r="F5" s="132"/>
      <c r="G5" s="132"/>
      <c r="H5" s="132"/>
      <c r="I5" s="132"/>
      <c r="J5" s="132"/>
      <c r="K5" s="132"/>
      <c r="L5" s="132"/>
      <c r="M5" s="132"/>
      <c r="N5" s="132"/>
      <c r="O5" s="132"/>
      <c r="P5" s="132"/>
    </row>
    <row r="6" spans="1:16" x14ac:dyDescent="0.25">
      <c r="A6" s="131" t="s">
        <v>1</v>
      </c>
      <c r="B6" s="135"/>
      <c r="C6" s="136" t="str">
        <f>IF([4]KOPTAME!C13="","",[4]KOPTAME!C13)</f>
        <v/>
      </c>
      <c r="D6" s="136"/>
      <c r="E6" s="136"/>
      <c r="F6" s="136"/>
      <c r="G6" s="136"/>
      <c r="H6" s="136"/>
      <c r="I6" s="136"/>
      <c r="J6" s="136"/>
      <c r="K6" s="136"/>
      <c r="L6" s="136"/>
      <c r="M6" s="136"/>
      <c r="N6" s="136"/>
      <c r="O6" s="136"/>
      <c r="P6" s="136"/>
    </row>
    <row r="7" spans="1:16" x14ac:dyDescent="0.25">
      <c r="A7" s="131" t="s">
        <v>2</v>
      </c>
      <c r="B7" s="131"/>
      <c r="C7" s="132" t="str">
        <f>IF([4]KOPTAME!C14="","",[4]KOPTAME!C14)</f>
        <v/>
      </c>
      <c r="D7" s="132"/>
      <c r="E7" s="132"/>
      <c r="F7" s="132"/>
      <c r="G7" s="132"/>
      <c r="H7" s="132"/>
      <c r="I7" s="132"/>
      <c r="J7" s="132"/>
      <c r="K7" s="132"/>
      <c r="L7" s="132"/>
      <c r="M7" s="132"/>
      <c r="N7" s="132"/>
      <c r="O7" s="132"/>
      <c r="P7" s="132"/>
    </row>
    <row r="8" spans="1:16" x14ac:dyDescent="0.25">
      <c r="A8" s="131"/>
      <c r="B8" s="131"/>
      <c r="C8" s="132" t="str">
        <f>IF([4]KOPTAME!E15="","",[4]KOPTAME!E15)</f>
        <v/>
      </c>
      <c r="D8" s="132"/>
      <c r="E8" s="132"/>
      <c r="F8" s="132"/>
      <c r="G8" s="132"/>
      <c r="H8" s="132"/>
      <c r="I8" s="132"/>
      <c r="J8" s="132"/>
      <c r="K8" s="132"/>
      <c r="L8" s="132"/>
      <c r="M8" s="132"/>
      <c r="N8" s="132"/>
      <c r="O8" s="132"/>
      <c r="P8" s="132"/>
    </row>
    <row r="9" spans="1:16" x14ac:dyDescent="0.25">
      <c r="A9" s="137" t="s">
        <v>3</v>
      </c>
      <c r="B9" s="137"/>
      <c r="C9" s="138" t="str">
        <f>IF([4]KOPTAME!$C$20=0,"",[4]KOPTAME!$C$20)</f>
        <v>"Parka pie Kandavas Kārļa Mīlenbaha vidusskolas labiekārtošana"</v>
      </c>
      <c r="D9" s="138"/>
      <c r="E9" s="138"/>
      <c r="F9" s="138"/>
      <c r="G9" s="138"/>
      <c r="H9" s="138"/>
      <c r="I9" s="138"/>
      <c r="J9" s="138"/>
      <c r="K9" s="138"/>
      <c r="L9" s="138"/>
      <c r="M9" s="138"/>
      <c r="N9" s="138"/>
      <c r="O9" s="138"/>
      <c r="P9" s="138"/>
    </row>
    <row r="10" spans="1:16" x14ac:dyDescent="0.25">
      <c r="A10" s="137" t="s">
        <v>4</v>
      </c>
      <c r="B10" s="137"/>
      <c r="C10" s="139" t="str">
        <f>IF([4]KOPTAME!$C$21=0,"",[4]KOPTAME!$C$21)</f>
        <v>Skolas iela 9, Kandava, Kandavas novads, LV-3120</v>
      </c>
      <c r="D10" s="139"/>
      <c r="E10" s="139"/>
      <c r="F10" s="139"/>
      <c r="G10" s="139"/>
      <c r="H10" s="139"/>
      <c r="I10" s="139"/>
      <c r="J10" s="139"/>
      <c r="K10" s="139"/>
      <c r="L10" s="139"/>
      <c r="M10" s="139"/>
      <c r="N10" s="139"/>
      <c r="O10" s="139"/>
      <c r="P10" s="139"/>
    </row>
    <row r="11" spans="1:16" x14ac:dyDescent="0.25">
      <c r="A11" s="137" t="s">
        <v>5</v>
      </c>
      <c r="B11" s="137"/>
      <c r="C11" s="138" t="s">
        <v>216</v>
      </c>
      <c r="D11" s="138"/>
      <c r="E11" s="138"/>
      <c r="F11" s="138"/>
      <c r="G11" s="138"/>
      <c r="H11" s="138"/>
      <c r="I11" s="138"/>
      <c r="J11" s="138"/>
      <c r="K11" s="138"/>
      <c r="L11" s="138"/>
      <c r="M11" s="138"/>
      <c r="N11" s="138"/>
      <c r="O11" s="138"/>
      <c r="P11" s="138"/>
    </row>
    <row r="12" spans="1:16" x14ac:dyDescent="0.25">
      <c r="A12" s="137" t="str">
        <f>IF([4]KOPTAME!$A$22="","",[4]KOPTAME!$A$22)</f>
        <v>Pasūtījuma Nr.:</v>
      </c>
      <c r="B12" s="137"/>
      <c r="C12" s="139" t="str">
        <f>IF([4]KOPTAME!$C$22=0,"",[4]KOPTAME!$C$22)</f>
        <v>ID Nr. KND 2017/29/ELFLA</v>
      </c>
      <c r="D12" s="139"/>
      <c r="E12" s="139"/>
      <c r="F12" s="139"/>
      <c r="G12" s="139"/>
      <c r="H12" s="139"/>
      <c r="I12" s="139"/>
      <c r="J12" s="139"/>
      <c r="K12" s="139"/>
      <c r="L12" s="139"/>
      <c r="M12" s="139"/>
      <c r="N12" s="139"/>
      <c r="O12" s="139"/>
      <c r="P12" s="139"/>
    </row>
    <row r="13" spans="1:16" x14ac:dyDescent="0.25">
      <c r="A13" s="140" t="str">
        <f>IF([4]KOPTAME!$A$23="","",[4]KOPTAME!$A$23)</f>
        <v/>
      </c>
      <c r="B13" s="140"/>
      <c r="C13" s="141" t="str">
        <f>IF([4]KOPTAME!$C$23=0,"",[4]KOPTAME!$C$23)</f>
        <v/>
      </c>
      <c r="D13" s="141"/>
      <c r="E13" s="141"/>
      <c r="F13" s="141"/>
      <c r="G13" s="141"/>
      <c r="H13" s="141"/>
      <c r="I13" s="141"/>
      <c r="J13" s="141"/>
      <c r="K13" s="141"/>
      <c r="L13" s="141"/>
      <c r="M13" s="141"/>
      <c r="N13" s="141"/>
      <c r="O13" s="141"/>
      <c r="P13" s="141"/>
    </row>
    <row r="14" spans="1:16" x14ac:dyDescent="0.25">
      <c r="A14" s="140" t="str">
        <f>IF([4]KOPTAME!$A$24="","",[4]KOPTAME!$A$24)</f>
        <v/>
      </c>
      <c r="B14" s="140"/>
      <c r="C14" s="142" t="str">
        <f>IF([4]KOPTAME!$C$24="","",[4]KOPTAME!$C$24)</f>
        <v/>
      </c>
      <c r="D14" s="142"/>
      <c r="E14" s="142"/>
      <c r="F14" s="142"/>
      <c r="G14" s="142"/>
      <c r="H14" s="142"/>
      <c r="I14" s="142"/>
      <c r="J14" s="142"/>
      <c r="K14" s="142"/>
      <c r="L14" s="142"/>
      <c r="M14" s="142"/>
      <c r="N14" s="142"/>
      <c r="O14" s="142"/>
      <c r="P14" s="142"/>
    </row>
    <row r="15" spans="1:16" x14ac:dyDescent="0.25">
      <c r="A15" s="140"/>
      <c r="B15" s="140"/>
      <c r="C15" s="53"/>
      <c r="D15" s="53"/>
      <c r="E15" s="53"/>
      <c r="F15" s="53"/>
      <c r="G15" s="53"/>
      <c r="H15" s="53"/>
      <c r="I15" s="53"/>
      <c r="J15" s="53"/>
      <c r="K15" s="143" t="s">
        <v>7</v>
      </c>
      <c r="L15" s="143"/>
      <c r="M15" s="143"/>
      <c r="N15" s="143"/>
      <c r="O15" s="143"/>
      <c r="P15" s="143"/>
    </row>
    <row r="16" spans="1:16" x14ac:dyDescent="0.25">
      <c r="A16" s="144" t="s">
        <v>43</v>
      </c>
      <c r="B16" s="144" t="s">
        <v>52</v>
      </c>
      <c r="C16" s="145" t="s">
        <v>53</v>
      </c>
      <c r="D16" s="144" t="s">
        <v>54</v>
      </c>
      <c r="E16" s="146" t="s">
        <v>55</v>
      </c>
      <c r="F16" s="144" t="s">
        <v>56</v>
      </c>
      <c r="G16" s="144"/>
      <c r="H16" s="144"/>
      <c r="I16" s="144"/>
      <c r="J16" s="144"/>
      <c r="K16" s="144"/>
      <c r="L16" s="144" t="s">
        <v>57</v>
      </c>
      <c r="M16" s="144"/>
      <c r="N16" s="144"/>
      <c r="O16" s="144"/>
      <c r="P16" s="148"/>
    </row>
    <row r="17" spans="1:16" ht="45" x14ac:dyDescent="0.25">
      <c r="A17" s="144"/>
      <c r="B17" s="144"/>
      <c r="C17" s="145"/>
      <c r="D17" s="144"/>
      <c r="E17" s="146"/>
      <c r="F17" s="54" t="s">
        <v>58</v>
      </c>
      <c r="G17" s="54" t="s">
        <v>59</v>
      </c>
      <c r="H17" s="54" t="s">
        <v>60</v>
      </c>
      <c r="I17" s="54" t="s">
        <v>61</v>
      </c>
      <c r="J17" s="54" t="s">
        <v>62</v>
      </c>
      <c r="K17" s="54" t="s">
        <v>63</v>
      </c>
      <c r="L17" s="54" t="s">
        <v>64</v>
      </c>
      <c r="M17" s="54" t="s">
        <v>60</v>
      </c>
      <c r="N17" s="54" t="s">
        <v>61</v>
      </c>
      <c r="O17" s="54" t="s">
        <v>62</v>
      </c>
      <c r="P17" s="54" t="s">
        <v>65</v>
      </c>
    </row>
    <row r="18" spans="1:16" x14ac:dyDescent="0.25">
      <c r="A18" s="54">
        <v>1</v>
      </c>
      <c r="B18" s="54">
        <v>2</v>
      </c>
      <c r="C18" s="55">
        <v>3</v>
      </c>
      <c r="D18" s="54">
        <v>4</v>
      </c>
      <c r="E18" s="56">
        <v>5</v>
      </c>
      <c r="F18" s="54">
        <v>6</v>
      </c>
      <c r="G18" s="54">
        <v>7</v>
      </c>
      <c r="H18" s="54">
        <v>8</v>
      </c>
      <c r="I18" s="54">
        <v>9</v>
      </c>
      <c r="J18" s="54">
        <v>10</v>
      </c>
      <c r="K18" s="54">
        <v>11</v>
      </c>
      <c r="L18" s="54">
        <v>12</v>
      </c>
      <c r="M18" s="54">
        <v>13</v>
      </c>
      <c r="N18" s="54">
        <v>14</v>
      </c>
      <c r="O18" s="54">
        <v>15</v>
      </c>
      <c r="P18" s="54">
        <v>16</v>
      </c>
    </row>
    <row r="19" spans="1:16" x14ac:dyDescent="0.25">
      <c r="A19" s="57"/>
      <c r="B19" s="58"/>
      <c r="C19" s="59" t="s">
        <v>66</v>
      </c>
      <c r="D19" s="60"/>
      <c r="E19" s="61"/>
      <c r="F19" s="62"/>
      <c r="G19" s="62"/>
      <c r="H19" s="63" t="str">
        <f t="shared" ref="H19:H20" si="0">IF($E19="","",ROUND(F19*G19,2))</f>
        <v/>
      </c>
      <c r="I19" s="62"/>
      <c r="J19" s="62"/>
      <c r="K19" s="64" t="str">
        <f t="shared" ref="K19:K20" si="1">IF($E19="","",H19+I19+J19)</f>
        <v/>
      </c>
      <c r="L19" s="65"/>
      <c r="M19" s="65"/>
      <c r="N19" s="65"/>
      <c r="O19" s="65"/>
      <c r="P19" s="65" t="str">
        <f t="shared" ref="P19:P20" si="2">IF(E19="","",SUM(M19:O19))</f>
        <v/>
      </c>
    </row>
    <row r="20" spans="1:16" x14ac:dyDescent="0.25">
      <c r="A20" s="57"/>
      <c r="B20" s="66"/>
      <c r="C20" s="59" t="s">
        <v>217</v>
      </c>
      <c r="D20" s="60"/>
      <c r="E20" s="61"/>
      <c r="F20" s="62"/>
      <c r="G20" s="62"/>
      <c r="H20" s="63" t="str">
        <f t="shared" si="0"/>
        <v/>
      </c>
      <c r="I20" s="62"/>
      <c r="J20" s="62"/>
      <c r="K20" s="64" t="str">
        <f t="shared" si="1"/>
        <v/>
      </c>
      <c r="L20" s="65"/>
      <c r="M20" s="65"/>
      <c r="N20" s="65"/>
      <c r="O20" s="65"/>
      <c r="P20" s="65" t="str">
        <f t="shared" si="2"/>
        <v/>
      </c>
    </row>
    <row r="21" spans="1:16" ht="22.5" x14ac:dyDescent="0.25">
      <c r="A21" s="67">
        <v>1</v>
      </c>
      <c r="B21" s="68"/>
      <c r="C21" s="69" t="s">
        <v>218</v>
      </c>
      <c r="D21" s="60" t="s">
        <v>219</v>
      </c>
      <c r="E21" s="61">
        <v>1</v>
      </c>
      <c r="F21" s="62"/>
      <c r="G21" s="62"/>
      <c r="H21" s="63"/>
      <c r="I21" s="62"/>
      <c r="J21" s="62"/>
      <c r="K21" s="64"/>
      <c r="L21" s="65"/>
      <c r="M21" s="65"/>
      <c r="N21" s="65"/>
      <c r="O21" s="65"/>
      <c r="P21" s="65"/>
    </row>
    <row r="22" spans="1:16" ht="22.5" x14ac:dyDescent="0.25">
      <c r="A22" s="67">
        <v>2</v>
      </c>
      <c r="B22" s="68"/>
      <c r="C22" s="69" t="s">
        <v>220</v>
      </c>
      <c r="D22" s="60" t="s">
        <v>73</v>
      </c>
      <c r="E22" s="61">
        <v>140</v>
      </c>
      <c r="F22" s="62"/>
      <c r="G22" s="62"/>
      <c r="H22" s="63"/>
      <c r="I22" s="62"/>
      <c r="J22" s="62"/>
      <c r="K22" s="64"/>
      <c r="L22" s="65"/>
      <c r="M22" s="65"/>
      <c r="N22" s="65"/>
      <c r="O22" s="65"/>
      <c r="P22" s="65"/>
    </row>
    <row r="23" spans="1:16" ht="22.5" x14ac:dyDescent="0.25">
      <c r="A23" s="67">
        <v>3</v>
      </c>
      <c r="B23" s="68"/>
      <c r="C23" s="69" t="s">
        <v>221</v>
      </c>
      <c r="D23" s="60" t="s">
        <v>73</v>
      </c>
      <c r="E23" s="61">
        <v>229</v>
      </c>
      <c r="F23" s="62"/>
      <c r="G23" s="62"/>
      <c r="H23" s="63"/>
      <c r="I23" s="62"/>
      <c r="J23" s="62"/>
      <c r="K23" s="64"/>
      <c r="L23" s="65"/>
      <c r="M23" s="65"/>
      <c r="N23" s="65"/>
      <c r="O23" s="65"/>
      <c r="P23" s="65"/>
    </row>
    <row r="24" spans="1:16" x14ac:dyDescent="0.25">
      <c r="A24" s="67">
        <v>4</v>
      </c>
      <c r="B24" s="68"/>
      <c r="C24" s="69" t="s">
        <v>222</v>
      </c>
      <c r="D24" s="60" t="s">
        <v>73</v>
      </c>
      <c r="E24" s="61">
        <v>369</v>
      </c>
      <c r="F24" s="62"/>
      <c r="G24" s="62"/>
      <c r="H24" s="63"/>
      <c r="I24" s="62"/>
      <c r="J24" s="62"/>
      <c r="K24" s="64"/>
      <c r="L24" s="65"/>
      <c r="M24" s="65"/>
      <c r="N24" s="65"/>
      <c r="O24" s="65"/>
      <c r="P24" s="65"/>
    </row>
    <row r="25" spans="1:16" x14ac:dyDescent="0.25">
      <c r="A25" s="67">
        <v>5</v>
      </c>
      <c r="B25" s="68"/>
      <c r="C25" s="69" t="s">
        <v>223</v>
      </c>
      <c r="D25" s="60" t="s">
        <v>73</v>
      </c>
      <c r="E25" s="61">
        <v>576</v>
      </c>
      <c r="F25" s="62"/>
      <c r="G25" s="62"/>
      <c r="H25" s="63"/>
      <c r="I25" s="62"/>
      <c r="J25" s="62"/>
      <c r="K25" s="64"/>
      <c r="L25" s="65"/>
      <c r="M25" s="65"/>
      <c r="N25" s="65"/>
      <c r="O25" s="65"/>
      <c r="P25" s="65"/>
    </row>
    <row r="26" spans="1:16" x14ac:dyDescent="0.25">
      <c r="A26" s="67">
        <v>6</v>
      </c>
      <c r="B26" s="68"/>
      <c r="C26" s="69" t="s">
        <v>224</v>
      </c>
      <c r="D26" s="60" t="s">
        <v>73</v>
      </c>
      <c r="E26" s="61">
        <v>436</v>
      </c>
      <c r="F26" s="62"/>
      <c r="G26" s="62"/>
      <c r="H26" s="63"/>
      <c r="I26" s="62"/>
      <c r="J26" s="62"/>
      <c r="K26" s="64"/>
      <c r="L26" s="65"/>
      <c r="M26" s="65"/>
      <c r="N26" s="65"/>
      <c r="O26" s="65"/>
      <c r="P26" s="65"/>
    </row>
    <row r="27" spans="1:16" x14ac:dyDescent="0.25">
      <c r="A27" s="67">
        <v>7</v>
      </c>
      <c r="B27" s="68"/>
      <c r="C27" s="69" t="s">
        <v>225</v>
      </c>
      <c r="D27" s="60" t="s">
        <v>73</v>
      </c>
      <c r="E27" s="61">
        <v>436</v>
      </c>
      <c r="F27" s="62"/>
      <c r="G27" s="62"/>
      <c r="H27" s="63"/>
      <c r="I27" s="62"/>
      <c r="J27" s="62"/>
      <c r="K27" s="64"/>
      <c r="L27" s="65"/>
      <c r="M27" s="65"/>
      <c r="N27" s="65"/>
      <c r="O27" s="65"/>
      <c r="P27" s="65"/>
    </row>
    <row r="28" spans="1:16" x14ac:dyDescent="0.25">
      <c r="A28" s="67">
        <v>8</v>
      </c>
      <c r="B28" s="68"/>
      <c r="C28" s="69" t="s">
        <v>226</v>
      </c>
      <c r="D28" s="60" t="s">
        <v>227</v>
      </c>
      <c r="E28" s="61">
        <v>37</v>
      </c>
      <c r="F28" s="62"/>
      <c r="G28" s="62"/>
      <c r="H28" s="63"/>
      <c r="I28" s="62"/>
      <c r="J28" s="62"/>
      <c r="K28" s="64"/>
      <c r="L28" s="65"/>
      <c r="M28" s="65"/>
      <c r="N28" s="65"/>
      <c r="O28" s="65"/>
      <c r="P28" s="65"/>
    </row>
    <row r="29" spans="1:16" ht="67.5" x14ac:dyDescent="0.25">
      <c r="A29" s="67">
        <v>9</v>
      </c>
      <c r="B29" s="68"/>
      <c r="C29" s="69" t="s">
        <v>228</v>
      </c>
      <c r="D29" s="60" t="s">
        <v>229</v>
      </c>
      <c r="E29" s="61">
        <v>10</v>
      </c>
      <c r="F29" s="62"/>
      <c r="G29" s="62"/>
      <c r="H29" s="63"/>
      <c r="I29" s="62"/>
      <c r="J29" s="62"/>
      <c r="K29" s="64"/>
      <c r="L29" s="65"/>
      <c r="M29" s="65"/>
      <c r="N29" s="65"/>
      <c r="O29" s="65"/>
      <c r="P29" s="65"/>
    </row>
    <row r="30" spans="1:16" ht="45" x14ac:dyDescent="0.25">
      <c r="A30" s="67">
        <v>10</v>
      </c>
      <c r="B30" s="68"/>
      <c r="C30" s="69" t="s">
        <v>230</v>
      </c>
      <c r="D30" s="60" t="s">
        <v>229</v>
      </c>
      <c r="E30" s="61">
        <v>8</v>
      </c>
      <c r="F30" s="62"/>
      <c r="G30" s="62"/>
      <c r="H30" s="63"/>
      <c r="I30" s="62"/>
      <c r="J30" s="62"/>
      <c r="K30" s="64"/>
      <c r="L30" s="65"/>
      <c r="M30" s="65"/>
      <c r="N30" s="65"/>
      <c r="O30" s="65"/>
      <c r="P30" s="65"/>
    </row>
    <row r="31" spans="1:16" x14ac:dyDescent="0.25">
      <c r="A31" s="67">
        <v>11</v>
      </c>
      <c r="B31" s="68"/>
      <c r="C31" s="69" t="s">
        <v>231</v>
      </c>
      <c r="D31" s="60" t="s">
        <v>227</v>
      </c>
      <c r="E31" s="61">
        <v>37</v>
      </c>
      <c r="F31" s="62"/>
      <c r="G31" s="62"/>
      <c r="H31" s="63"/>
      <c r="I31" s="62"/>
      <c r="J31" s="62"/>
      <c r="K31" s="64"/>
      <c r="L31" s="65"/>
      <c r="M31" s="65"/>
      <c r="N31" s="65"/>
      <c r="O31" s="65"/>
      <c r="P31" s="65"/>
    </row>
    <row r="32" spans="1:16" ht="22.5" x14ac:dyDescent="0.25">
      <c r="A32" s="67">
        <v>12</v>
      </c>
      <c r="B32" s="68"/>
      <c r="C32" s="69" t="s">
        <v>232</v>
      </c>
      <c r="D32" s="60" t="s">
        <v>73</v>
      </c>
      <c r="E32" s="61">
        <v>375</v>
      </c>
      <c r="F32" s="62"/>
      <c r="G32" s="62"/>
      <c r="H32" s="63"/>
      <c r="I32" s="62"/>
      <c r="J32" s="62"/>
      <c r="K32" s="64"/>
      <c r="L32" s="65"/>
      <c r="M32" s="65"/>
      <c r="N32" s="65"/>
      <c r="O32" s="65"/>
      <c r="P32" s="65"/>
    </row>
    <row r="33" spans="1:16" x14ac:dyDescent="0.25">
      <c r="A33" s="67">
        <v>13</v>
      </c>
      <c r="B33" s="68"/>
      <c r="C33" s="69" t="s">
        <v>233</v>
      </c>
      <c r="D33" s="60" t="s">
        <v>219</v>
      </c>
      <c r="E33" s="61">
        <v>1</v>
      </c>
      <c r="F33" s="62"/>
      <c r="G33" s="62"/>
      <c r="H33" s="63"/>
      <c r="I33" s="62"/>
      <c r="J33" s="62"/>
      <c r="K33" s="64"/>
      <c r="L33" s="65"/>
      <c r="M33" s="65"/>
      <c r="N33" s="65"/>
      <c r="O33" s="65"/>
      <c r="P33" s="65"/>
    </row>
    <row r="34" spans="1:16" x14ac:dyDescent="0.25">
      <c r="A34" s="67">
        <v>14</v>
      </c>
      <c r="B34" s="68"/>
      <c r="C34" s="69" t="s">
        <v>234</v>
      </c>
      <c r="D34" s="60" t="s">
        <v>219</v>
      </c>
      <c r="E34" s="61">
        <v>1</v>
      </c>
      <c r="F34" s="62"/>
      <c r="G34" s="62"/>
      <c r="H34" s="63"/>
      <c r="I34" s="62"/>
      <c r="J34" s="62"/>
      <c r="K34" s="64"/>
      <c r="L34" s="65"/>
      <c r="M34" s="65"/>
      <c r="N34" s="65"/>
      <c r="O34" s="65"/>
      <c r="P34" s="65"/>
    </row>
    <row r="35" spans="1:16" x14ac:dyDescent="0.25">
      <c r="A35" s="67">
        <v>15</v>
      </c>
      <c r="B35" s="68"/>
      <c r="C35" s="69" t="s">
        <v>235</v>
      </c>
      <c r="D35" s="60" t="s">
        <v>219</v>
      </c>
      <c r="E35" s="61">
        <v>1</v>
      </c>
      <c r="F35" s="62"/>
      <c r="G35" s="62"/>
      <c r="H35" s="63"/>
      <c r="I35" s="62"/>
      <c r="J35" s="62"/>
      <c r="K35" s="64"/>
      <c r="L35" s="65"/>
      <c r="M35" s="65"/>
      <c r="N35" s="65"/>
      <c r="O35" s="65"/>
      <c r="P35" s="65"/>
    </row>
    <row r="36" spans="1:16" x14ac:dyDescent="0.25">
      <c r="A36" s="57"/>
      <c r="B36" s="58"/>
      <c r="C36" s="59"/>
      <c r="D36" s="60"/>
      <c r="E36" s="61"/>
      <c r="F36" s="62"/>
      <c r="G36" s="62"/>
      <c r="H36" s="63"/>
      <c r="I36" s="62"/>
      <c r="J36" s="62"/>
      <c r="K36" s="64"/>
      <c r="L36" s="65"/>
      <c r="M36" s="65"/>
      <c r="N36" s="65"/>
      <c r="O36" s="65"/>
      <c r="P36" s="65"/>
    </row>
    <row r="37" spans="1:16" x14ac:dyDescent="0.25">
      <c r="A37" s="57"/>
      <c r="B37" s="58"/>
      <c r="C37" s="59" t="s">
        <v>236</v>
      </c>
      <c r="D37" s="60"/>
      <c r="E37" s="61"/>
      <c r="F37" s="62"/>
      <c r="G37" s="62"/>
      <c r="H37" s="63"/>
      <c r="I37" s="62"/>
      <c r="J37" s="62"/>
      <c r="K37" s="64"/>
      <c r="L37" s="65"/>
      <c r="M37" s="65"/>
      <c r="N37" s="65"/>
      <c r="O37" s="65"/>
      <c r="P37" s="65"/>
    </row>
    <row r="38" spans="1:16" ht="33.75" x14ac:dyDescent="0.25">
      <c r="A38" s="67">
        <v>1</v>
      </c>
      <c r="B38" s="68"/>
      <c r="C38" s="69" t="s">
        <v>237</v>
      </c>
      <c r="D38" s="60" t="s">
        <v>229</v>
      </c>
      <c r="E38" s="61">
        <v>8</v>
      </c>
      <c r="F38" s="62"/>
      <c r="G38" s="62"/>
      <c r="H38" s="63"/>
      <c r="I38" s="62"/>
      <c r="J38" s="62"/>
      <c r="K38" s="64"/>
      <c r="L38" s="65"/>
      <c r="M38" s="65"/>
      <c r="N38" s="65"/>
      <c r="O38" s="65"/>
      <c r="P38" s="65"/>
    </row>
    <row r="39" spans="1:16" ht="22.5" x14ac:dyDescent="0.25">
      <c r="A39" s="67">
        <v>2</v>
      </c>
      <c r="B39" s="68"/>
      <c r="C39" s="69" t="s">
        <v>238</v>
      </c>
      <c r="D39" s="60" t="s">
        <v>239</v>
      </c>
      <c r="E39" s="61">
        <v>3</v>
      </c>
      <c r="F39" s="62"/>
      <c r="G39" s="62"/>
      <c r="H39" s="63"/>
      <c r="I39" s="62"/>
      <c r="J39" s="62"/>
      <c r="K39" s="64"/>
      <c r="L39" s="65"/>
      <c r="M39" s="65"/>
      <c r="N39" s="65"/>
      <c r="O39" s="65"/>
      <c r="P39" s="65"/>
    </row>
    <row r="40" spans="1:16" x14ac:dyDescent="0.25">
      <c r="A40" s="57"/>
      <c r="B40" s="58"/>
      <c r="C40" s="59"/>
      <c r="D40" s="60"/>
      <c r="E40" s="61"/>
      <c r="F40" s="62"/>
      <c r="G40" s="62"/>
      <c r="H40" s="63"/>
      <c r="I40" s="62"/>
      <c r="J40" s="62"/>
      <c r="K40" s="64"/>
      <c r="L40" s="65"/>
      <c r="M40" s="65"/>
      <c r="N40" s="65"/>
      <c r="O40" s="65"/>
      <c r="P40" s="65"/>
    </row>
    <row r="41" spans="1:16" x14ac:dyDescent="0.25">
      <c r="A41" s="57"/>
      <c r="B41" s="58"/>
      <c r="C41" s="59" t="s">
        <v>240</v>
      </c>
      <c r="D41" s="60"/>
      <c r="E41" s="61"/>
      <c r="F41" s="62"/>
      <c r="G41" s="62"/>
      <c r="H41" s="63"/>
      <c r="I41" s="62"/>
      <c r="J41" s="62"/>
      <c r="K41" s="64"/>
      <c r="L41" s="65"/>
      <c r="M41" s="65"/>
      <c r="N41" s="65"/>
      <c r="O41" s="65"/>
      <c r="P41" s="65"/>
    </row>
    <row r="42" spans="1:16" ht="56.25" x14ac:dyDescent="0.25">
      <c r="A42" s="70">
        <v>1</v>
      </c>
      <c r="B42" s="71"/>
      <c r="C42" s="72" t="s">
        <v>241</v>
      </c>
      <c r="D42" s="73" t="s">
        <v>229</v>
      </c>
      <c r="E42" s="74">
        <v>10</v>
      </c>
      <c r="F42" s="75"/>
      <c r="G42" s="75"/>
      <c r="H42" s="63"/>
      <c r="I42" s="75"/>
      <c r="J42" s="75"/>
      <c r="K42" s="76"/>
      <c r="L42" s="65"/>
      <c r="M42" s="65"/>
      <c r="N42" s="65"/>
      <c r="O42" s="65"/>
      <c r="P42" s="65"/>
    </row>
    <row r="43" spans="1:16" ht="45" x14ac:dyDescent="0.25">
      <c r="A43" s="70">
        <v>2</v>
      </c>
      <c r="B43" s="71"/>
      <c r="C43" s="72" t="s">
        <v>242</v>
      </c>
      <c r="D43" s="73" t="s">
        <v>229</v>
      </c>
      <c r="E43" s="74">
        <v>8</v>
      </c>
      <c r="F43" s="75"/>
      <c r="G43" s="75"/>
      <c r="H43" s="63"/>
      <c r="I43" s="75"/>
      <c r="J43" s="75"/>
      <c r="K43" s="76"/>
      <c r="L43" s="65"/>
      <c r="M43" s="65"/>
      <c r="N43" s="65"/>
      <c r="O43" s="65"/>
      <c r="P43" s="65"/>
    </row>
    <row r="44" spans="1:16" x14ac:dyDescent="0.25">
      <c r="A44" s="70">
        <v>3</v>
      </c>
      <c r="B44" s="71"/>
      <c r="C44" s="72" t="s">
        <v>243</v>
      </c>
      <c r="D44" s="73" t="s">
        <v>229</v>
      </c>
      <c r="E44" s="74">
        <v>18</v>
      </c>
      <c r="F44" s="75"/>
      <c r="G44" s="75"/>
      <c r="H44" s="63"/>
      <c r="I44" s="75"/>
      <c r="J44" s="75"/>
      <c r="K44" s="76"/>
      <c r="L44" s="65"/>
      <c r="M44" s="65"/>
      <c r="N44" s="65"/>
      <c r="O44" s="65"/>
      <c r="P44" s="65"/>
    </row>
    <row r="45" spans="1:16" x14ac:dyDescent="0.25">
      <c r="A45" s="70">
        <v>4</v>
      </c>
      <c r="B45" s="71"/>
      <c r="C45" s="72" t="s">
        <v>244</v>
      </c>
      <c r="D45" s="73" t="s">
        <v>227</v>
      </c>
      <c r="E45" s="74">
        <v>6</v>
      </c>
      <c r="F45" s="75"/>
      <c r="G45" s="75"/>
      <c r="H45" s="63"/>
      <c r="I45" s="75"/>
      <c r="J45" s="75"/>
      <c r="K45" s="76"/>
      <c r="L45" s="65"/>
      <c r="M45" s="65"/>
      <c r="N45" s="65"/>
      <c r="O45" s="65"/>
      <c r="P45" s="65"/>
    </row>
    <row r="46" spans="1:16" x14ac:dyDescent="0.25">
      <c r="A46" s="70">
        <v>5</v>
      </c>
      <c r="B46" s="71"/>
      <c r="C46" s="72" t="s">
        <v>245</v>
      </c>
      <c r="D46" s="73" t="s">
        <v>227</v>
      </c>
      <c r="E46" s="74">
        <v>10</v>
      </c>
      <c r="F46" s="75"/>
      <c r="G46" s="75"/>
      <c r="H46" s="63"/>
      <c r="I46" s="75"/>
      <c r="J46" s="75"/>
      <c r="K46" s="76"/>
      <c r="L46" s="65"/>
      <c r="M46" s="65"/>
      <c r="N46" s="65"/>
      <c r="O46" s="65"/>
      <c r="P46" s="65"/>
    </row>
    <row r="47" spans="1:16" x14ac:dyDescent="0.25">
      <c r="A47" s="70">
        <v>6</v>
      </c>
      <c r="B47" s="71"/>
      <c r="C47" s="72" t="s">
        <v>246</v>
      </c>
      <c r="D47" s="73" t="s">
        <v>73</v>
      </c>
      <c r="E47" s="74">
        <v>489</v>
      </c>
      <c r="F47" s="75"/>
      <c r="G47" s="75"/>
      <c r="H47" s="63"/>
      <c r="I47" s="75"/>
      <c r="J47" s="75"/>
      <c r="K47" s="76"/>
      <c r="L47" s="65"/>
      <c r="M47" s="65"/>
      <c r="N47" s="65"/>
      <c r="O47" s="65"/>
      <c r="P47" s="65"/>
    </row>
    <row r="48" spans="1:16" x14ac:dyDescent="0.25">
      <c r="A48" s="70">
        <v>7</v>
      </c>
      <c r="B48" s="71"/>
      <c r="C48" s="72" t="s">
        <v>247</v>
      </c>
      <c r="D48" s="73" t="s">
        <v>73</v>
      </c>
      <c r="E48" s="74">
        <v>50</v>
      </c>
      <c r="F48" s="75"/>
      <c r="G48" s="75"/>
      <c r="H48" s="63"/>
      <c r="I48" s="75"/>
      <c r="J48" s="75"/>
      <c r="K48" s="76"/>
      <c r="L48" s="65"/>
      <c r="M48" s="65"/>
      <c r="N48" s="65"/>
      <c r="O48" s="65"/>
      <c r="P48" s="65"/>
    </row>
    <row r="49" spans="1:16" ht="22.5" x14ac:dyDescent="0.25">
      <c r="A49" s="70">
        <v>8</v>
      </c>
      <c r="B49" s="71"/>
      <c r="C49" s="72" t="s">
        <v>248</v>
      </c>
      <c r="D49" s="73" t="s">
        <v>73</v>
      </c>
      <c r="E49" s="74">
        <v>140</v>
      </c>
      <c r="F49" s="75"/>
      <c r="G49" s="75"/>
      <c r="H49" s="63"/>
      <c r="I49" s="75"/>
      <c r="J49" s="75"/>
      <c r="K49" s="76"/>
      <c r="L49" s="65"/>
      <c r="M49" s="65"/>
      <c r="N49" s="65"/>
      <c r="O49" s="65"/>
      <c r="P49" s="65"/>
    </row>
    <row r="50" spans="1:16" x14ac:dyDescent="0.25">
      <c r="A50" s="70">
        <v>9</v>
      </c>
      <c r="B50" s="71"/>
      <c r="C50" s="72" t="s">
        <v>249</v>
      </c>
      <c r="D50" s="73" t="s">
        <v>73</v>
      </c>
      <c r="E50" s="74">
        <v>436</v>
      </c>
      <c r="F50" s="75"/>
      <c r="G50" s="75"/>
      <c r="H50" s="63"/>
      <c r="I50" s="75"/>
      <c r="J50" s="75"/>
      <c r="K50" s="76"/>
      <c r="L50" s="65"/>
      <c r="M50" s="65"/>
      <c r="N50" s="65"/>
      <c r="O50" s="65"/>
      <c r="P50" s="65"/>
    </row>
    <row r="51" spans="1:16" ht="22.5" x14ac:dyDescent="0.25">
      <c r="A51" s="70">
        <v>10</v>
      </c>
      <c r="B51" s="71"/>
      <c r="C51" s="72" t="s">
        <v>250</v>
      </c>
      <c r="D51" s="73" t="s">
        <v>73</v>
      </c>
      <c r="E51" s="74">
        <v>436</v>
      </c>
      <c r="F51" s="75"/>
      <c r="G51" s="75"/>
      <c r="H51" s="63"/>
      <c r="I51" s="75"/>
      <c r="J51" s="75"/>
      <c r="K51" s="76"/>
      <c r="L51" s="65"/>
      <c r="M51" s="65"/>
      <c r="N51" s="65"/>
      <c r="O51" s="65"/>
      <c r="P51" s="65"/>
    </row>
    <row r="52" spans="1:16" ht="22.5" x14ac:dyDescent="0.25">
      <c r="A52" s="70">
        <v>11</v>
      </c>
      <c r="B52" s="71"/>
      <c r="C52" s="72" t="s">
        <v>251</v>
      </c>
      <c r="D52" s="73" t="s">
        <v>227</v>
      </c>
      <c r="E52" s="74">
        <v>37</v>
      </c>
      <c r="F52" s="75"/>
      <c r="G52" s="75"/>
      <c r="H52" s="63"/>
      <c r="I52" s="75"/>
      <c r="J52" s="75"/>
      <c r="K52" s="76"/>
      <c r="L52" s="65"/>
      <c r="M52" s="65"/>
      <c r="N52" s="65"/>
      <c r="O52" s="65"/>
      <c r="P52" s="65"/>
    </row>
    <row r="53" spans="1:16" x14ac:dyDescent="0.25">
      <c r="A53" s="70">
        <v>12</v>
      </c>
      <c r="B53" s="71"/>
      <c r="C53" s="72" t="s">
        <v>252</v>
      </c>
      <c r="D53" s="73" t="s">
        <v>253</v>
      </c>
      <c r="E53" s="74">
        <v>22</v>
      </c>
      <c r="F53" s="75"/>
      <c r="G53" s="75"/>
      <c r="H53" s="63"/>
      <c r="I53" s="75"/>
      <c r="J53" s="75"/>
      <c r="K53" s="76"/>
      <c r="L53" s="65"/>
      <c r="M53" s="65"/>
      <c r="N53" s="65"/>
      <c r="O53" s="65"/>
      <c r="P53" s="65"/>
    </row>
    <row r="54" spans="1:16" x14ac:dyDescent="0.25">
      <c r="A54" s="70">
        <v>13</v>
      </c>
      <c r="B54" s="71"/>
      <c r="C54" s="72" t="s">
        <v>254</v>
      </c>
      <c r="D54" s="73" t="s">
        <v>219</v>
      </c>
      <c r="E54" s="74">
        <v>1</v>
      </c>
      <c r="F54" s="75"/>
      <c r="G54" s="75"/>
      <c r="H54" s="63"/>
      <c r="I54" s="75"/>
      <c r="J54" s="75"/>
      <c r="K54" s="76"/>
      <c r="L54" s="65"/>
      <c r="M54" s="65"/>
      <c r="N54" s="65"/>
      <c r="O54" s="65"/>
      <c r="P54" s="65"/>
    </row>
    <row r="55" spans="1:16" x14ac:dyDescent="0.25">
      <c r="A55" s="57"/>
      <c r="B55" s="58"/>
      <c r="C55" s="59" t="s">
        <v>66</v>
      </c>
      <c r="D55" s="60"/>
      <c r="E55" s="61"/>
      <c r="F55" s="62"/>
      <c r="G55" s="62"/>
      <c r="H55" s="63"/>
      <c r="I55" s="62"/>
      <c r="J55" s="62"/>
      <c r="K55" s="64"/>
      <c r="L55" s="65"/>
      <c r="M55" s="65"/>
      <c r="N55" s="65"/>
      <c r="O55" s="65"/>
      <c r="P55" s="65"/>
    </row>
    <row r="56" spans="1:16" x14ac:dyDescent="0.25">
      <c r="A56" s="77"/>
      <c r="B56" s="77" t="s">
        <v>212</v>
      </c>
      <c r="C56" s="78"/>
      <c r="D56" s="79"/>
      <c r="E56" s="77"/>
      <c r="F56" s="77"/>
      <c r="G56" s="77"/>
      <c r="H56" s="77"/>
      <c r="I56" s="77"/>
      <c r="J56" s="77"/>
      <c r="K56" s="77"/>
      <c r="L56" s="80"/>
      <c r="M56" s="80"/>
      <c r="N56" s="80"/>
      <c r="O56" s="80"/>
      <c r="P56" s="80"/>
    </row>
    <row r="57" spans="1:16" x14ac:dyDescent="0.25">
      <c r="A57" s="77"/>
      <c r="B57" s="77"/>
      <c r="C57" s="81"/>
      <c r="D57" s="82"/>
      <c r="E57" s="77"/>
      <c r="F57" s="77"/>
      <c r="G57" s="77"/>
      <c r="H57" s="77"/>
      <c r="I57" s="77"/>
      <c r="J57" s="77"/>
      <c r="K57" s="77"/>
      <c r="L57" s="80"/>
      <c r="M57" s="80"/>
      <c r="N57" s="80"/>
      <c r="O57" s="80"/>
      <c r="P57" s="77"/>
    </row>
    <row r="58" spans="1:16" x14ac:dyDescent="0.25">
      <c r="A58" s="80"/>
      <c r="B58" s="80"/>
      <c r="C58" s="214" t="s">
        <v>213</v>
      </c>
      <c r="D58" s="83" t="s">
        <v>214</v>
      </c>
      <c r="E58" s="80"/>
      <c r="F58" s="80"/>
      <c r="G58" s="80"/>
      <c r="H58" s="80"/>
      <c r="I58" s="80"/>
      <c r="J58" s="80"/>
      <c r="K58" s="80"/>
      <c r="L58" s="80"/>
      <c r="M58" s="80"/>
      <c r="N58" s="80"/>
      <c r="O58" s="80"/>
      <c r="P58" s="77"/>
    </row>
    <row r="59" spans="1:16" x14ac:dyDescent="0.25">
      <c r="A59" s="84"/>
      <c r="B59" s="84"/>
      <c r="C59" s="84"/>
      <c r="D59" s="84"/>
      <c r="E59" s="85"/>
      <c r="F59" s="84"/>
      <c r="G59" s="84"/>
      <c r="H59" s="84"/>
      <c r="I59" s="84"/>
      <c r="J59" s="84"/>
      <c r="K59" s="84"/>
      <c r="L59" s="84"/>
      <c r="M59" s="84"/>
      <c r="N59" s="84"/>
      <c r="O59" s="84"/>
      <c r="P59" s="84"/>
    </row>
    <row r="60" spans="1:16" ht="24.95" customHeight="1" x14ac:dyDescent="0.25">
      <c r="A60" s="149" t="s">
        <v>215</v>
      </c>
      <c r="B60" s="149"/>
      <c r="C60" s="149"/>
      <c r="D60" s="149"/>
      <c r="E60" s="149"/>
      <c r="F60" s="149"/>
      <c r="G60" s="149"/>
      <c r="H60" s="149"/>
      <c r="I60" s="149"/>
      <c r="J60" s="149"/>
      <c r="K60" s="149"/>
      <c r="L60" s="149"/>
      <c r="M60" s="149"/>
      <c r="N60" s="149"/>
      <c r="O60" s="149"/>
      <c r="P60" s="149"/>
    </row>
    <row r="61" spans="1:16" x14ac:dyDescent="0.25">
      <c r="A61" s="84"/>
      <c r="B61" s="84"/>
      <c r="C61" s="84"/>
      <c r="D61" s="84"/>
      <c r="E61" s="85"/>
      <c r="F61" s="84"/>
      <c r="G61" s="84"/>
      <c r="H61" s="84"/>
      <c r="I61" s="84"/>
      <c r="J61" s="84"/>
      <c r="K61" s="84"/>
      <c r="L61" s="84"/>
      <c r="M61" s="84"/>
      <c r="N61" s="84"/>
      <c r="O61" s="84"/>
      <c r="P61" s="84"/>
    </row>
    <row r="62" spans="1:16" x14ac:dyDescent="0.25">
      <c r="A62" s="84"/>
      <c r="B62" s="84"/>
      <c r="C62" s="84"/>
      <c r="D62" s="84"/>
      <c r="E62" s="84"/>
      <c r="F62" s="150" t="s">
        <v>22</v>
      </c>
      <c r="G62" s="150"/>
      <c r="H62" s="151"/>
      <c r="I62" s="151"/>
      <c r="J62" s="151"/>
      <c r="K62" s="151"/>
      <c r="L62" s="151"/>
      <c r="M62" s="150" t="s">
        <v>23</v>
      </c>
      <c r="N62" s="150"/>
      <c r="O62" s="152"/>
      <c r="P62" s="152"/>
    </row>
    <row r="63" spans="1:16" x14ac:dyDescent="0.25">
      <c r="A63" s="84"/>
      <c r="B63" s="84"/>
      <c r="C63" s="84"/>
      <c r="D63" s="84"/>
      <c r="E63" s="84"/>
      <c r="F63" s="84"/>
      <c r="G63" s="84"/>
      <c r="H63" s="147" t="s">
        <v>24</v>
      </c>
      <c r="I63" s="147"/>
      <c r="J63" s="147"/>
      <c r="K63" s="147"/>
      <c r="L63" s="147"/>
      <c r="M63" s="84"/>
      <c r="N63" s="84"/>
      <c r="O63" s="84"/>
      <c r="P63" s="84"/>
    </row>
  </sheetData>
  <mergeCells count="41">
    <mergeCell ref="H63:L63"/>
    <mergeCell ref="L16:P16"/>
    <mergeCell ref="A60:P60"/>
    <mergeCell ref="F62:G62"/>
    <mergeCell ref="H62:L62"/>
    <mergeCell ref="M62:N62"/>
    <mergeCell ref="O62:P62"/>
    <mergeCell ref="A14:B14"/>
    <mergeCell ref="C14:P14"/>
    <mergeCell ref="A15:B15"/>
    <mergeCell ref="K15:P15"/>
    <mergeCell ref="A16:A17"/>
    <mergeCell ref="B16:B17"/>
    <mergeCell ref="C16:C17"/>
    <mergeCell ref="D16:D17"/>
    <mergeCell ref="E16:E17"/>
    <mergeCell ref="F16:K16"/>
    <mergeCell ref="A11:B11"/>
    <mergeCell ref="C11:P11"/>
    <mergeCell ref="A12:B12"/>
    <mergeCell ref="C12:P12"/>
    <mergeCell ref="A13:B13"/>
    <mergeCell ref="C13:P13"/>
    <mergeCell ref="A8:B8"/>
    <mergeCell ref="C8:P8"/>
    <mergeCell ref="A9:B9"/>
    <mergeCell ref="C9:P9"/>
    <mergeCell ref="A10:B10"/>
    <mergeCell ref="C10:P10"/>
    <mergeCell ref="A5:B5"/>
    <mergeCell ref="C5:P5"/>
    <mergeCell ref="A6:B6"/>
    <mergeCell ref="C6:P6"/>
    <mergeCell ref="A7:B7"/>
    <mergeCell ref="C7:P7"/>
    <mergeCell ref="A4:B4"/>
    <mergeCell ref="C4:P4"/>
    <mergeCell ref="A1:P1"/>
    <mergeCell ref="A2:P2"/>
    <mergeCell ref="A3:B3"/>
    <mergeCell ref="C3:P3"/>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Koptāme</vt:lpstr>
      <vt:lpstr>Kopsavilkums</vt:lpstr>
      <vt:lpstr>1-1</vt:lpstr>
      <vt:lpstr>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Valda Stova</dc:creator>
  <cp:lastModifiedBy>Valda Stova</cp:lastModifiedBy>
  <dcterms:created xsi:type="dcterms:W3CDTF">2017-10-02T06:06:03Z</dcterms:created>
  <dcterms:modified xsi:type="dcterms:W3CDTF">2017-10-02T15:40:51Z</dcterms:modified>
</cp:coreProperties>
</file>